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0740" activeTab="0"/>
  </bookViews>
  <sheets>
    <sheet name="Rangos T5" sheetId="1" r:id="rId1"/>
  </sheets>
  <definedNames>
    <definedName name="_xlnm._FilterDatabase" localSheetId="0" hidden="1">'Rangos T5'!$A$6:$CJ$46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T5'!$A:$C,'Rangos T5'!$1:$6</definedName>
  </definedNames>
  <calcPr fullCalcOnLoad="1"/>
</workbook>
</file>

<file path=xl/sharedStrings.xml><?xml version="1.0" encoding="utf-8"?>
<sst xmlns="http://schemas.openxmlformats.org/spreadsheetml/2006/main" count="235" uniqueCount="84">
  <si>
    <t>DÍA:</t>
  </si>
  <si>
    <t>LABORAL</t>
  </si>
  <si>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</si>
  <si>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</si>
  <si>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</si>
  <si>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</si>
  <si>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</si>
  <si>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</si>
  <si>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</si>
  <si>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</si>
  <si>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</si>
  <si>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</si>
  <si>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</si>
  <si>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</si>
  <si>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</si>
  <si>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</si>
  <si>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</si>
  <si>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</si>
  <si>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</si>
  <si>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</si>
  <si>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</si>
  <si>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</si>
  <si>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</si>
  <si>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</si>
  <si>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</si>
  <si>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</si>
  <si>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</si>
  <si>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</si>
  <si>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</si>
  <si>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</si>
  <si>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</si>
  <si>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</si>
  <si>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</si>
  <si>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</si>
  <si>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</si>
  <si>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</si>
  <si>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</si>
  <si>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</si>
  <si>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</si>
  <si>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5</t>
  </si>
  <si>
    <t>501I</t>
  </si>
  <si>
    <t>501R</t>
  </si>
  <si>
    <t>502I</t>
  </si>
  <si>
    <t>502R</t>
  </si>
  <si>
    <t>502cI</t>
  </si>
  <si>
    <t>502cR</t>
  </si>
  <si>
    <t>502cNCI</t>
  </si>
  <si>
    <t>502cNCR</t>
  </si>
  <si>
    <t>503I</t>
  </si>
  <si>
    <t>503R</t>
  </si>
  <si>
    <t>503cI</t>
  </si>
  <si>
    <t>503cR</t>
  </si>
  <si>
    <t>Troncal 6</t>
  </si>
  <si>
    <t>503cNCI</t>
  </si>
  <si>
    <t>Troncal 7</t>
  </si>
  <si>
    <t>503cNCR</t>
  </si>
  <si>
    <t>504I</t>
  </si>
  <si>
    <t>504R</t>
  </si>
  <si>
    <t>505I</t>
  </si>
  <si>
    <t>505R</t>
  </si>
  <si>
    <t>506I</t>
  </si>
  <si>
    <t>506R</t>
  </si>
  <si>
    <t>506cI</t>
  </si>
  <si>
    <t>506cR</t>
  </si>
  <si>
    <t>506eI</t>
  </si>
  <si>
    <t>506eR</t>
  </si>
  <si>
    <t>507I</t>
  </si>
  <si>
    <t>507R</t>
  </si>
  <si>
    <t>507cI</t>
  </si>
  <si>
    <t>507cR</t>
  </si>
  <si>
    <t>508I</t>
  </si>
  <si>
    <t>508R</t>
  </si>
  <si>
    <t>509I</t>
  </si>
  <si>
    <t>509R</t>
  </si>
  <si>
    <t>510I</t>
  </si>
  <si>
    <t>510R</t>
  </si>
  <si>
    <t>511I</t>
  </si>
  <si>
    <t>511R</t>
  </si>
  <si>
    <t>513I</t>
  </si>
  <si>
    <t>513R</t>
  </si>
  <si>
    <t>514I</t>
  </si>
  <si>
    <t>514R</t>
  </si>
  <si>
    <t>515I</t>
  </si>
  <si>
    <t>515R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</si>
</sst>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2" fontId="23" fillId="0" borderId="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textRotation="90"/>
    </xf>
    <xf numFmtId="0" fontId="23" fillId="0" borderId="16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48"/>
  <sheetViews>
    <sheetView tabSelected="1" zoomScale="55" zoomScaleNormal="55" zoomScalePageLayoutView="0" workbookViewId="0" topLeftCell="A1">
      <pane xSplit="3" ySplit="6" topLeftCell="D7" activePane="bottomRight" state="frozen"/>
      <selection pane="topLeft" activeCell="Q40" sqref="Q40"/>
      <selection pane="topRight" activeCell="Q40" sqref="Q40"/>
      <selection pane="bottomLeft" activeCell="Q40" sqref="Q40"/>
      <selection pane="bottomRight" activeCell="R46" sqref="R46"/>
    </sheetView>
  </sheetViews>
  <sheetFormatPr defaultColWidth="8.28125" defaultRowHeight="12.75"/>
  <cols>
    <col min="1" max="1" width="8.28125" style="1" customWidth="1"/>
    <col min="2" max="2" width="10.28125" style="1" customWidth="1"/>
    <col min="3" max="3" width="8.28125" style="1" customWidth="1"/>
    <col min="4" max="5" width="6.7109375" style="3" customWidth="1"/>
    <col min="6" max="43" width="6.7109375" style="1" customWidth="1"/>
    <col min="44" max="45" width="6.7109375" style="3" customWidth="1"/>
    <col min="46" max="119" width="6.7109375" style="1" customWidth="1"/>
    <col min="120" max="16384" width="8.28125" style="1" customWidth="1"/>
  </cols>
  <sheetData>
    <row r="1" spans="1:119" ht="12.75">
      <c r="A1" s="1">
        <v>1</v>
      </c>
      <c r="B1" s="1">
        <f aca="true" t="shared" si="0" ref="B1:AG1">A1+1</f>
        <v>2</v>
      </c>
      <c r="C1" s="1">
        <f t="shared" si="0"/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Y1" s="1">
        <f t="shared" si="0"/>
        <v>25</v>
      </c>
      <c r="Z1" s="1">
        <f t="shared" si="0"/>
        <v>26</v>
      </c>
      <c r="AA1" s="1">
        <f t="shared" si="0"/>
        <v>27</v>
      </c>
      <c r="AB1" s="1">
        <f t="shared" si="0"/>
        <v>28</v>
      </c>
      <c r="AC1" s="1">
        <f t="shared" si="0"/>
        <v>29</v>
      </c>
      <c r="AD1" s="1">
        <f t="shared" si="0"/>
        <v>30</v>
      </c>
      <c r="AE1" s="1">
        <f t="shared" si="0"/>
        <v>31</v>
      </c>
      <c r="AF1" s="1">
        <f t="shared" si="0"/>
        <v>32</v>
      </c>
      <c r="AG1" s="1">
        <f t="shared" si="0"/>
        <v>33</v>
      </c>
      <c r="AH1" s="1">
        <f aca="true" t="shared" si="1" ref="AH1:BM1">AG1+1</f>
        <v>34</v>
      </c>
      <c r="AI1" s="1">
        <f t="shared" si="1"/>
        <v>35</v>
      </c>
      <c r="AJ1" s="1">
        <f t="shared" si="1"/>
        <v>36</v>
      </c>
      <c r="AK1" s="1">
        <f t="shared" si="1"/>
        <v>37</v>
      </c>
      <c r="AL1" s="1">
        <f t="shared" si="1"/>
        <v>38</v>
      </c>
      <c r="AM1" s="1">
        <f t="shared" si="1"/>
        <v>39</v>
      </c>
      <c r="AN1" s="1">
        <f t="shared" si="1"/>
        <v>40</v>
      </c>
      <c r="AO1" s="1">
        <f t="shared" si="1"/>
        <v>41</v>
      </c>
      <c r="AP1" s="1">
        <f t="shared" si="1"/>
        <v>42</v>
      </c>
      <c r="AQ1" s="1">
        <f t="shared" si="1"/>
        <v>43</v>
      </c>
      <c r="AR1" s="1">
        <f t="shared" si="1"/>
        <v>44</v>
      </c>
      <c r="AS1" s="1">
        <f t="shared" si="1"/>
        <v>45</v>
      </c>
      <c r="AT1" s="1">
        <f t="shared" si="1"/>
        <v>46</v>
      </c>
      <c r="AU1" s="1">
        <f t="shared" si="1"/>
        <v>47</v>
      </c>
      <c r="AV1" s="1">
        <f t="shared" si="1"/>
        <v>48</v>
      </c>
      <c r="AW1" s="1">
        <f t="shared" si="1"/>
        <v>49</v>
      </c>
      <c r="AX1" s="1">
        <f t="shared" si="1"/>
        <v>50</v>
      </c>
      <c r="AY1" s="1">
        <f t="shared" si="1"/>
        <v>51</v>
      </c>
      <c r="AZ1" s="1">
        <f t="shared" si="1"/>
        <v>52</v>
      </c>
      <c r="BA1" s="1">
        <f t="shared" si="1"/>
        <v>53</v>
      </c>
      <c r="BB1" s="1">
        <f t="shared" si="1"/>
        <v>54</v>
      </c>
      <c r="BC1" s="1">
        <f t="shared" si="1"/>
        <v>55</v>
      </c>
      <c r="BD1" s="1">
        <f t="shared" si="1"/>
        <v>56</v>
      </c>
      <c r="BE1" s="1">
        <f t="shared" si="1"/>
        <v>57</v>
      </c>
      <c r="BF1" s="1">
        <f t="shared" si="1"/>
        <v>58</v>
      </c>
      <c r="BG1" s="1">
        <f t="shared" si="1"/>
        <v>59</v>
      </c>
      <c r="BH1" s="1">
        <f t="shared" si="1"/>
        <v>60</v>
      </c>
      <c r="BI1" s="1">
        <f t="shared" si="1"/>
        <v>61</v>
      </c>
      <c r="BJ1" s="1">
        <f t="shared" si="1"/>
        <v>62</v>
      </c>
      <c r="BK1" s="1">
        <f t="shared" si="1"/>
        <v>63</v>
      </c>
      <c r="BL1" s="1">
        <f t="shared" si="1"/>
        <v>64</v>
      </c>
      <c r="BM1" s="1">
        <f t="shared" si="1"/>
        <v>65</v>
      </c>
      <c r="BN1" s="1">
        <f aca="true" t="shared" si="2" ref="BN1:CS1">BM1+1</f>
        <v>66</v>
      </c>
      <c r="BO1" s="1">
        <f t="shared" si="2"/>
        <v>67</v>
      </c>
      <c r="BP1" s="1">
        <f t="shared" si="2"/>
        <v>68</v>
      </c>
      <c r="BQ1" s="1">
        <f t="shared" si="2"/>
        <v>69</v>
      </c>
      <c r="BR1" s="1">
        <f t="shared" si="2"/>
        <v>70</v>
      </c>
      <c r="BS1" s="1">
        <f t="shared" si="2"/>
        <v>71</v>
      </c>
      <c r="BT1" s="1">
        <f t="shared" si="2"/>
        <v>72</v>
      </c>
      <c r="BU1" s="1">
        <f t="shared" si="2"/>
        <v>73</v>
      </c>
      <c r="BV1" s="1">
        <f t="shared" si="2"/>
        <v>74</v>
      </c>
      <c r="BW1" s="1">
        <f t="shared" si="2"/>
        <v>75</v>
      </c>
      <c r="BX1" s="1">
        <f t="shared" si="2"/>
        <v>76</v>
      </c>
      <c r="BY1" s="1">
        <f t="shared" si="2"/>
        <v>77</v>
      </c>
      <c r="BZ1" s="1">
        <f t="shared" si="2"/>
        <v>78</v>
      </c>
      <c r="CA1" s="1">
        <f t="shared" si="2"/>
        <v>79</v>
      </c>
      <c r="CB1" s="1">
        <f t="shared" si="2"/>
        <v>80</v>
      </c>
      <c r="CC1" s="1">
        <f t="shared" si="2"/>
        <v>81</v>
      </c>
      <c r="CD1" s="1">
        <f t="shared" si="2"/>
        <v>82</v>
      </c>
      <c r="CE1" s="1">
        <f t="shared" si="2"/>
        <v>83</v>
      </c>
      <c r="CF1" s="1">
        <f t="shared" si="2"/>
        <v>84</v>
      </c>
      <c r="CG1" s="1">
        <f t="shared" si="2"/>
        <v>85</v>
      </c>
      <c r="CH1" s="1">
        <f t="shared" si="2"/>
        <v>86</v>
      </c>
      <c r="CI1" s="1">
        <f t="shared" si="2"/>
        <v>87</v>
      </c>
      <c r="CJ1" s="1">
        <f t="shared" si="2"/>
        <v>88</v>
      </c>
      <c r="CK1" s="1">
        <f t="shared" si="2"/>
        <v>89</v>
      </c>
      <c r="CL1" s="1">
        <f t="shared" si="2"/>
        <v>90</v>
      </c>
      <c r="CM1" s="1">
        <f t="shared" si="2"/>
        <v>91</v>
      </c>
      <c r="CN1" s="1">
        <f t="shared" si="2"/>
        <v>92</v>
      </c>
      <c r="CO1" s="1">
        <f t="shared" si="2"/>
        <v>93</v>
      </c>
      <c r="CP1" s="1">
        <f t="shared" si="2"/>
        <v>94</v>
      </c>
      <c r="CQ1" s="1">
        <f t="shared" si="2"/>
        <v>95</v>
      </c>
      <c r="CR1" s="1">
        <f t="shared" si="2"/>
        <v>96</v>
      </c>
      <c r="CS1" s="1">
        <f t="shared" si="2"/>
        <v>97</v>
      </c>
      <c r="CT1" s="1">
        <f aca="true" t="shared" si="3" ref="CT1:DO1">CS1+1</f>
        <v>98</v>
      </c>
      <c r="CU1" s="1">
        <f t="shared" si="3"/>
        <v>99</v>
      </c>
      <c r="CV1" s="1">
        <f t="shared" si="3"/>
        <v>100</v>
      </c>
      <c r="CW1" s="1">
        <f t="shared" si="3"/>
        <v>101</v>
      </c>
      <c r="CX1" s="1">
        <f t="shared" si="3"/>
        <v>102</v>
      </c>
      <c r="CY1" s="1">
        <f t="shared" si="3"/>
        <v>103</v>
      </c>
      <c r="CZ1" s="1">
        <f t="shared" si="3"/>
        <v>104</v>
      </c>
      <c r="DA1" s="1">
        <f t="shared" si="3"/>
        <v>105</v>
      </c>
      <c r="DB1" s="1">
        <f t="shared" si="3"/>
        <v>106</v>
      </c>
      <c r="DC1" s="1">
        <f t="shared" si="3"/>
        <v>107</v>
      </c>
      <c r="DD1" s="1">
        <f t="shared" si="3"/>
        <v>108</v>
      </c>
      <c r="DE1" s="1">
        <f t="shared" si="3"/>
        <v>109</v>
      </c>
      <c r="DF1" s="1">
        <f t="shared" si="3"/>
        <v>110</v>
      </c>
      <c r="DG1" s="1">
        <f t="shared" si="3"/>
        <v>111</v>
      </c>
      <c r="DH1" s="1">
        <f t="shared" si="3"/>
        <v>112</v>
      </c>
      <c r="DI1" s="1">
        <f t="shared" si="3"/>
        <v>113</v>
      </c>
      <c r="DJ1" s="1">
        <f t="shared" si="3"/>
        <v>114</v>
      </c>
      <c r="DK1" s="1">
        <f t="shared" si="3"/>
        <v>115</v>
      </c>
      <c r="DL1" s="1">
        <f t="shared" si="3"/>
        <v>116</v>
      </c>
      <c r="DM1" s="1">
        <f t="shared" si="3"/>
        <v>117</v>
      </c>
      <c r="DN1" s="1">
        <f t="shared" si="3"/>
        <v>118</v>
      </c>
      <c r="DO1" s="1">
        <f t="shared" si="3"/>
        <v>119</v>
      </c>
    </row>
    <row r="2" spans="2:32" ht="20.25">
      <c r="B2" s="2"/>
      <c r="H2" s="4"/>
      <c r="I2" s="4"/>
      <c r="J2" s="4"/>
      <c r="K2" s="4"/>
      <c r="L2" s="4"/>
      <c r="AF2" s="2"/>
    </row>
    <row r="3" spans="3:119" ht="12.75">
      <c r="C3" s="5" t="s">
        <v>0</v>
      </c>
      <c r="D3" s="6" t="s">
        <v>1</v>
      </c>
      <c r="E3" s="6"/>
      <c r="F3" s="7"/>
      <c r="G3" s="7"/>
      <c r="H3" s="6"/>
      <c r="I3" s="6"/>
      <c r="J3" s="7"/>
      <c r="K3" s="7"/>
      <c r="L3" s="6"/>
      <c r="M3" s="6"/>
      <c r="N3" s="7"/>
      <c r="O3" s="7"/>
      <c r="P3" s="6"/>
      <c r="Q3" s="6"/>
      <c r="R3" s="7"/>
      <c r="S3" s="7"/>
      <c r="T3" s="6"/>
      <c r="U3" s="6"/>
      <c r="V3" s="7"/>
      <c r="W3" s="7"/>
      <c r="X3" s="6"/>
      <c r="Y3" s="6"/>
      <c r="Z3" s="7"/>
      <c r="AA3" s="7"/>
      <c r="AB3" s="6"/>
      <c r="AC3" s="6"/>
      <c r="AD3" s="7"/>
      <c r="AE3" s="7"/>
      <c r="AF3" s="6"/>
      <c r="AG3" s="6"/>
      <c r="AH3" s="7"/>
      <c r="AI3" s="7"/>
      <c r="AJ3" s="6"/>
      <c r="AK3" s="6"/>
      <c r="AL3" s="7"/>
      <c r="AM3" s="7"/>
      <c r="AN3" s="6"/>
      <c r="AO3" s="6"/>
      <c r="AP3" s="7"/>
      <c r="AQ3" s="7"/>
      <c r="AR3" s="6"/>
      <c r="AS3" s="6"/>
      <c r="AT3" s="7"/>
      <c r="AU3" s="7"/>
      <c r="AV3" s="6"/>
      <c r="AW3" s="6"/>
      <c r="AX3" s="7"/>
      <c r="AY3" s="7"/>
      <c r="AZ3" s="6" t="s">
        <v>2</v>
      </c>
      <c r="BA3" s="7"/>
      <c r="BB3" s="7"/>
      <c r="BC3" s="7"/>
      <c r="BD3" s="6"/>
      <c r="BE3" s="7"/>
      <c r="BF3" s="7"/>
      <c r="BG3" s="7"/>
      <c r="BH3" s="6"/>
      <c r="BI3" s="7"/>
      <c r="BJ3" s="7"/>
      <c r="BK3" s="7"/>
      <c r="BL3" s="6"/>
      <c r="BM3" s="7"/>
      <c r="BN3" s="7"/>
      <c r="BO3" s="7"/>
      <c r="BP3" s="6"/>
      <c r="BQ3" s="7"/>
      <c r="BR3" s="7"/>
      <c r="BS3" s="7"/>
      <c r="BT3" s="6"/>
      <c r="BU3" s="7"/>
      <c r="BV3" s="7"/>
      <c r="BW3" s="7"/>
      <c r="BX3" s="6"/>
      <c r="BY3" s="7"/>
      <c r="BZ3" s="7"/>
      <c r="CA3" s="7"/>
      <c r="CB3" s="6"/>
      <c r="CC3" s="7"/>
      <c r="CD3" s="7"/>
      <c r="CE3" s="7"/>
      <c r="CF3" s="6"/>
      <c r="CG3" s="7"/>
      <c r="CH3" s="7"/>
      <c r="CI3" s="7"/>
      <c r="CJ3" s="7" t="s">
        <v>3</v>
      </c>
      <c r="CK3" s="7"/>
      <c r="CL3" s="7"/>
      <c r="CM3" s="7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9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5" spans="2:119" ht="42.75" customHeight="1">
      <c r="B5" s="17" t="s">
        <v>4</v>
      </c>
      <c r="C5" s="17" t="s">
        <v>5</v>
      </c>
      <c r="D5" s="14" t="s">
        <v>6</v>
      </c>
      <c r="E5" s="15"/>
      <c r="F5" s="15"/>
      <c r="G5" s="16"/>
      <c r="H5" s="14" t="s">
        <v>7</v>
      </c>
      <c r="I5" s="15"/>
      <c r="J5" s="15"/>
      <c r="K5" s="16"/>
      <c r="L5" s="14" t="s">
        <v>8</v>
      </c>
      <c r="M5" s="15"/>
      <c r="N5" s="15"/>
      <c r="O5" s="16"/>
      <c r="P5" s="14" t="s">
        <v>9</v>
      </c>
      <c r="Q5" s="15"/>
      <c r="R5" s="15"/>
      <c r="S5" s="16"/>
      <c r="T5" s="14" t="s">
        <v>10</v>
      </c>
      <c r="U5" s="15"/>
      <c r="V5" s="15"/>
      <c r="W5" s="16"/>
      <c r="X5" s="14" t="s">
        <v>11</v>
      </c>
      <c r="Y5" s="15"/>
      <c r="Z5" s="15"/>
      <c r="AA5" s="16"/>
      <c r="AB5" s="14" t="s">
        <v>12</v>
      </c>
      <c r="AC5" s="15"/>
      <c r="AD5" s="15"/>
      <c r="AE5" s="16"/>
      <c r="AF5" s="14" t="s">
        <v>13</v>
      </c>
      <c r="AG5" s="15"/>
      <c r="AH5" s="15"/>
      <c r="AI5" s="16"/>
      <c r="AJ5" s="14" t="s">
        <v>14</v>
      </c>
      <c r="AK5" s="15"/>
      <c r="AL5" s="15"/>
      <c r="AM5" s="16"/>
      <c r="AN5" s="14" t="s">
        <v>15</v>
      </c>
      <c r="AO5" s="15"/>
      <c r="AP5" s="15"/>
      <c r="AQ5" s="16"/>
      <c r="AR5" s="14" t="s">
        <v>16</v>
      </c>
      <c r="AS5" s="15"/>
      <c r="AT5" s="15"/>
      <c r="AU5" s="16"/>
      <c r="AV5" s="14" t="s">
        <v>17</v>
      </c>
      <c r="AW5" s="15"/>
      <c r="AX5" s="15"/>
      <c r="AY5" s="16"/>
      <c r="AZ5" s="14" t="s">
        <v>18</v>
      </c>
      <c r="BA5" s="15"/>
      <c r="BB5" s="15"/>
      <c r="BC5" s="16"/>
      <c r="BD5" s="14" t="s">
        <v>19</v>
      </c>
      <c r="BE5" s="15"/>
      <c r="BF5" s="15"/>
      <c r="BG5" s="16"/>
      <c r="BH5" s="14" t="s">
        <v>20</v>
      </c>
      <c r="BI5" s="15"/>
      <c r="BJ5" s="15"/>
      <c r="BK5" s="16"/>
      <c r="BL5" s="14" t="s">
        <v>21</v>
      </c>
      <c r="BM5" s="15"/>
      <c r="BN5" s="15"/>
      <c r="BO5" s="16"/>
      <c r="BP5" s="14" t="s">
        <v>22</v>
      </c>
      <c r="BQ5" s="15"/>
      <c r="BR5" s="15"/>
      <c r="BS5" s="16"/>
      <c r="BT5" s="14" t="s">
        <v>23</v>
      </c>
      <c r="BU5" s="15"/>
      <c r="BV5" s="15"/>
      <c r="BW5" s="16"/>
      <c r="BX5" s="14" t="s">
        <v>24</v>
      </c>
      <c r="BY5" s="15"/>
      <c r="BZ5" s="15"/>
      <c r="CA5" s="16"/>
      <c r="CB5" s="14" t="s">
        <v>25</v>
      </c>
      <c r="CC5" s="15"/>
      <c r="CD5" s="15"/>
      <c r="CE5" s="16"/>
      <c r="CF5" s="14" t="s">
        <v>26</v>
      </c>
      <c r="CG5" s="15"/>
      <c r="CH5" s="15"/>
      <c r="CI5" s="16"/>
      <c r="CJ5" s="14" t="s">
        <v>27</v>
      </c>
      <c r="CK5" s="15"/>
      <c r="CL5" s="15"/>
      <c r="CM5" s="16"/>
      <c r="CN5" s="14" t="s">
        <v>28</v>
      </c>
      <c r="CO5" s="15"/>
      <c r="CP5" s="15"/>
      <c r="CQ5" s="16"/>
      <c r="CR5" s="14" t="s">
        <v>29</v>
      </c>
      <c r="CS5" s="15"/>
      <c r="CT5" s="15"/>
      <c r="CU5" s="16"/>
      <c r="CV5" s="14" t="s">
        <v>30</v>
      </c>
      <c r="CW5" s="15"/>
      <c r="CX5" s="15"/>
      <c r="CY5" s="16"/>
      <c r="CZ5" s="14" t="s">
        <v>31</v>
      </c>
      <c r="DA5" s="15"/>
      <c r="DB5" s="15"/>
      <c r="DC5" s="16"/>
      <c r="DD5" s="14" t="s">
        <v>32</v>
      </c>
      <c r="DE5" s="15"/>
      <c r="DF5" s="15"/>
      <c r="DG5" s="16"/>
      <c r="DH5" s="14" t="s">
        <v>33</v>
      </c>
      <c r="DI5" s="15"/>
      <c r="DJ5" s="15"/>
      <c r="DK5" s="16"/>
      <c r="DL5" s="14" t="s">
        <v>34</v>
      </c>
      <c r="DM5" s="15"/>
      <c r="DN5" s="15"/>
      <c r="DO5" s="16"/>
    </row>
    <row r="6" spans="2:119" ht="52.5">
      <c r="B6" s="18"/>
      <c r="C6" s="18"/>
      <c r="D6" s="10" t="s">
        <v>35</v>
      </c>
      <c r="E6" s="10" t="s">
        <v>36</v>
      </c>
      <c r="F6" s="10" t="s">
        <v>37</v>
      </c>
      <c r="G6" s="10" t="s">
        <v>38</v>
      </c>
      <c r="H6" s="10" t="s">
        <v>35</v>
      </c>
      <c r="I6" s="10" t="s">
        <v>36</v>
      </c>
      <c r="J6" s="10" t="s">
        <v>37</v>
      </c>
      <c r="K6" s="10" t="s">
        <v>38</v>
      </c>
      <c r="L6" s="10" t="s">
        <v>35</v>
      </c>
      <c r="M6" s="10" t="s">
        <v>36</v>
      </c>
      <c r="N6" s="10" t="s">
        <v>37</v>
      </c>
      <c r="O6" s="10" t="s">
        <v>38</v>
      </c>
      <c r="P6" s="10" t="s">
        <v>35</v>
      </c>
      <c r="Q6" s="10" t="s">
        <v>36</v>
      </c>
      <c r="R6" s="10" t="s">
        <v>37</v>
      </c>
      <c r="S6" s="10" t="s">
        <v>38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35</v>
      </c>
      <c r="AC6" s="10" t="s">
        <v>36</v>
      </c>
      <c r="AD6" s="10" t="s">
        <v>37</v>
      </c>
      <c r="AE6" s="10" t="s">
        <v>38</v>
      </c>
      <c r="AF6" s="10" t="s">
        <v>35</v>
      </c>
      <c r="AG6" s="10" t="s">
        <v>36</v>
      </c>
      <c r="AH6" s="10" t="s">
        <v>37</v>
      </c>
      <c r="AI6" s="10" t="s">
        <v>38</v>
      </c>
      <c r="AJ6" s="10" t="s">
        <v>35</v>
      </c>
      <c r="AK6" s="10" t="s">
        <v>36</v>
      </c>
      <c r="AL6" s="10" t="s">
        <v>37</v>
      </c>
      <c r="AM6" s="10" t="s">
        <v>38</v>
      </c>
      <c r="AN6" s="10" t="s">
        <v>35</v>
      </c>
      <c r="AO6" s="10" t="s">
        <v>36</v>
      </c>
      <c r="AP6" s="10" t="s">
        <v>37</v>
      </c>
      <c r="AQ6" s="10" t="s">
        <v>38</v>
      </c>
      <c r="AR6" s="10" t="s">
        <v>35</v>
      </c>
      <c r="AS6" s="10" t="s">
        <v>36</v>
      </c>
      <c r="AT6" s="10" t="s">
        <v>37</v>
      </c>
      <c r="AU6" s="10" t="s">
        <v>38</v>
      </c>
      <c r="AV6" s="10" t="s">
        <v>35</v>
      </c>
      <c r="AW6" s="10" t="s">
        <v>36</v>
      </c>
      <c r="AX6" s="10" t="s">
        <v>37</v>
      </c>
      <c r="AY6" s="10" t="s">
        <v>38</v>
      </c>
      <c r="AZ6" s="10" t="s">
        <v>35</v>
      </c>
      <c r="BA6" s="10" t="s">
        <v>36</v>
      </c>
      <c r="BB6" s="10" t="s">
        <v>37</v>
      </c>
      <c r="BC6" s="10" t="s">
        <v>38</v>
      </c>
      <c r="BD6" s="10" t="s">
        <v>35</v>
      </c>
      <c r="BE6" s="10" t="s">
        <v>36</v>
      </c>
      <c r="BF6" s="10" t="s">
        <v>37</v>
      </c>
      <c r="BG6" s="10" t="s">
        <v>38</v>
      </c>
      <c r="BH6" s="10" t="s">
        <v>35</v>
      </c>
      <c r="BI6" s="10" t="s">
        <v>36</v>
      </c>
      <c r="BJ6" s="10" t="s">
        <v>37</v>
      </c>
      <c r="BK6" s="10" t="s">
        <v>38</v>
      </c>
      <c r="BL6" s="10" t="s">
        <v>35</v>
      </c>
      <c r="BM6" s="10" t="s">
        <v>36</v>
      </c>
      <c r="BN6" s="10" t="s">
        <v>37</v>
      </c>
      <c r="BO6" s="10" t="s">
        <v>38</v>
      </c>
      <c r="BP6" s="10" t="s">
        <v>35</v>
      </c>
      <c r="BQ6" s="10" t="s">
        <v>36</v>
      </c>
      <c r="BR6" s="10" t="s">
        <v>37</v>
      </c>
      <c r="BS6" s="10" t="s">
        <v>38</v>
      </c>
      <c r="BT6" s="10" t="s">
        <v>35</v>
      </c>
      <c r="BU6" s="10" t="s">
        <v>36</v>
      </c>
      <c r="BV6" s="10" t="s">
        <v>37</v>
      </c>
      <c r="BW6" s="10" t="s">
        <v>38</v>
      </c>
      <c r="BX6" s="10" t="s">
        <v>35</v>
      </c>
      <c r="BY6" s="10" t="s">
        <v>36</v>
      </c>
      <c r="BZ6" s="10" t="s">
        <v>37</v>
      </c>
      <c r="CA6" s="10" t="s">
        <v>38</v>
      </c>
      <c r="CB6" s="10" t="s">
        <v>35</v>
      </c>
      <c r="CC6" s="10" t="s">
        <v>36</v>
      </c>
      <c r="CD6" s="10" t="s">
        <v>37</v>
      </c>
      <c r="CE6" s="10" t="s">
        <v>38</v>
      </c>
      <c r="CF6" s="10" t="s">
        <v>35</v>
      </c>
      <c r="CG6" s="10" t="s">
        <v>36</v>
      </c>
      <c r="CH6" s="10" t="s">
        <v>37</v>
      </c>
      <c r="CI6" s="10" t="s">
        <v>38</v>
      </c>
      <c r="CJ6" s="10" t="s">
        <v>35</v>
      </c>
      <c r="CK6" s="10" t="s">
        <v>36</v>
      </c>
      <c r="CL6" s="10" t="s">
        <v>37</v>
      </c>
      <c r="CM6" s="10" t="s">
        <v>38</v>
      </c>
      <c r="CN6" s="10" t="s">
        <v>35</v>
      </c>
      <c r="CO6" s="10" t="s">
        <v>36</v>
      </c>
      <c r="CP6" s="10" t="s">
        <v>37</v>
      </c>
      <c r="CQ6" s="10" t="s">
        <v>38</v>
      </c>
      <c r="CR6" s="10" t="s">
        <v>35</v>
      </c>
      <c r="CS6" s="10" t="s">
        <v>36</v>
      </c>
      <c r="CT6" s="10" t="s">
        <v>37</v>
      </c>
      <c r="CU6" s="10" t="s">
        <v>38</v>
      </c>
      <c r="CV6" s="10" t="s">
        <v>35</v>
      </c>
      <c r="CW6" s="10" t="s">
        <v>36</v>
      </c>
      <c r="CX6" s="10" t="s">
        <v>37</v>
      </c>
      <c r="CY6" s="10" t="s">
        <v>38</v>
      </c>
      <c r="CZ6" s="10" t="s">
        <v>35</v>
      </c>
      <c r="DA6" s="10" t="s">
        <v>36</v>
      </c>
      <c r="DB6" s="10" t="s">
        <v>37</v>
      </c>
      <c r="DC6" s="10" t="s">
        <v>38</v>
      </c>
      <c r="DD6" s="10" t="s">
        <v>35</v>
      </c>
      <c r="DE6" s="10" t="s">
        <v>36</v>
      </c>
      <c r="DF6" s="10" t="s">
        <v>37</v>
      </c>
      <c r="DG6" s="10" t="s">
        <v>38</v>
      </c>
      <c r="DH6" s="10" t="s">
        <v>35</v>
      </c>
      <c r="DI6" s="10" t="s">
        <v>36</v>
      </c>
      <c r="DJ6" s="10" t="s">
        <v>37</v>
      </c>
      <c r="DK6" s="10" t="s">
        <v>38</v>
      </c>
      <c r="DL6" s="10" t="s">
        <v>35</v>
      </c>
      <c r="DM6" s="10" t="s">
        <v>36</v>
      </c>
      <c r="DN6" s="10" t="s">
        <v>37</v>
      </c>
      <c r="DO6" s="10" t="s">
        <v>38</v>
      </c>
    </row>
    <row r="7" spans="2:119" ht="12.75">
      <c r="B7" s="11" t="s">
        <v>39</v>
      </c>
      <c r="C7" s="11" t="s">
        <v>40</v>
      </c>
      <c r="D7" s="12">
        <v>2</v>
      </c>
      <c r="E7" s="12">
        <v>22.5</v>
      </c>
      <c r="F7" s="12">
        <f>+D7*91</f>
        <v>182</v>
      </c>
      <c r="G7" s="12">
        <v>576</v>
      </c>
      <c r="H7" s="12">
        <v>0</v>
      </c>
      <c r="I7" s="12">
        <v>0</v>
      </c>
      <c r="J7" s="12">
        <v>0</v>
      </c>
      <c r="K7" s="12">
        <v>0</v>
      </c>
      <c r="L7" s="12">
        <v>5</v>
      </c>
      <c r="M7" s="12">
        <v>40.5216</v>
      </c>
      <c r="N7" s="12">
        <v>580</v>
      </c>
      <c r="O7" s="12">
        <v>3039.12</v>
      </c>
      <c r="P7" s="12">
        <v>9</v>
      </c>
      <c r="Q7" s="12">
        <v>40</v>
      </c>
      <c r="R7" s="12">
        <v>930</v>
      </c>
      <c r="S7" s="12">
        <v>2710.775</v>
      </c>
      <c r="T7" s="12">
        <v>10</v>
      </c>
      <c r="U7" s="12">
        <v>32</v>
      </c>
      <c r="V7" s="12">
        <v>833.916875</v>
      </c>
      <c r="W7" s="12">
        <v>2316.25</v>
      </c>
      <c r="X7" s="12">
        <v>6.696428571428571</v>
      </c>
      <c r="Y7" s="12">
        <v>20</v>
      </c>
      <c r="Z7" s="12">
        <v>947</v>
      </c>
      <c r="AA7" s="12">
        <v>1500</v>
      </c>
      <c r="AB7" s="12">
        <v>13.5675</v>
      </c>
      <c r="AC7" s="12">
        <v>40.5216</v>
      </c>
      <c r="AD7" s="12">
        <v>1372</v>
      </c>
      <c r="AE7" s="12">
        <v>3039.12</v>
      </c>
      <c r="AF7" s="12">
        <v>8.705357142857142</v>
      </c>
      <c r="AG7" s="12">
        <v>26</v>
      </c>
      <c r="AH7" s="12">
        <v>896</v>
      </c>
      <c r="AI7" s="12">
        <v>1950</v>
      </c>
      <c r="AJ7" s="12">
        <v>9</v>
      </c>
      <c r="AK7" s="12">
        <v>35</v>
      </c>
      <c r="AL7" s="12">
        <v>980</v>
      </c>
      <c r="AM7" s="12">
        <v>2849</v>
      </c>
      <c r="AN7" s="12">
        <v>10</v>
      </c>
      <c r="AO7" s="12">
        <v>35.869</v>
      </c>
      <c r="AP7" s="12">
        <v>980</v>
      </c>
      <c r="AQ7" s="12">
        <v>2761.913</v>
      </c>
      <c r="AR7" s="12">
        <v>6.696428571428571</v>
      </c>
      <c r="AS7" s="12">
        <v>20</v>
      </c>
      <c r="AT7" s="12">
        <v>780</v>
      </c>
      <c r="AU7" s="12">
        <v>1500</v>
      </c>
      <c r="AV7" s="12">
        <v>5</v>
      </c>
      <c r="AW7" s="12">
        <v>20</v>
      </c>
      <c r="AX7" s="12">
        <f>+AV7*91</f>
        <v>455</v>
      </c>
      <c r="AY7" s="12">
        <v>1500</v>
      </c>
      <c r="AZ7" s="12">
        <v>2</v>
      </c>
      <c r="BA7" s="12">
        <v>9.6</v>
      </c>
      <c r="BB7" s="12">
        <f>+AZ7*91</f>
        <v>182</v>
      </c>
      <c r="BC7" s="12">
        <v>720</v>
      </c>
      <c r="BD7" s="12">
        <v>0</v>
      </c>
      <c r="BE7" s="12">
        <v>0</v>
      </c>
      <c r="BF7" s="12">
        <v>0</v>
      </c>
      <c r="BG7" s="12">
        <v>0</v>
      </c>
      <c r="BH7" s="12">
        <v>5</v>
      </c>
      <c r="BI7" s="12">
        <v>15</v>
      </c>
      <c r="BJ7" s="12">
        <f>+BH7*91</f>
        <v>455</v>
      </c>
      <c r="BK7" s="12">
        <v>960</v>
      </c>
      <c r="BL7" s="12">
        <v>7.5</v>
      </c>
      <c r="BM7" s="12">
        <v>24</v>
      </c>
      <c r="BN7" s="12">
        <f>+BL7*91</f>
        <v>682.5</v>
      </c>
      <c r="BO7" s="12">
        <v>1800</v>
      </c>
      <c r="BP7" s="12">
        <v>10</v>
      </c>
      <c r="BQ7" s="12">
        <v>24</v>
      </c>
      <c r="BR7" s="12">
        <f>+BP7*91</f>
        <v>910</v>
      </c>
      <c r="BS7" s="12">
        <v>1800</v>
      </c>
      <c r="BT7" s="12">
        <v>10</v>
      </c>
      <c r="BU7" s="12">
        <v>24</v>
      </c>
      <c r="BV7" s="12">
        <f>+BT7*91</f>
        <v>910</v>
      </c>
      <c r="BW7" s="12">
        <v>1800</v>
      </c>
      <c r="BX7" s="12">
        <v>10</v>
      </c>
      <c r="BY7" s="12">
        <v>24</v>
      </c>
      <c r="BZ7" s="12">
        <f>+BX7*91</f>
        <v>910</v>
      </c>
      <c r="CA7" s="12">
        <v>1800</v>
      </c>
      <c r="CB7" s="12">
        <v>5.357142857142857</v>
      </c>
      <c r="CC7" s="12">
        <v>16</v>
      </c>
      <c r="CD7" s="12">
        <f>+CB7*91</f>
        <v>487.49999999999994</v>
      </c>
      <c r="CE7" s="12">
        <v>1200</v>
      </c>
      <c r="CF7" s="12">
        <v>5</v>
      </c>
      <c r="CG7" s="12">
        <v>16</v>
      </c>
      <c r="CH7" s="12">
        <v>412.5</v>
      </c>
      <c r="CI7" s="12">
        <v>1200</v>
      </c>
      <c r="CJ7" s="12">
        <v>2</v>
      </c>
      <c r="CK7" s="12">
        <v>15</v>
      </c>
      <c r="CL7" s="12">
        <v>294</v>
      </c>
      <c r="CM7" s="12">
        <v>960</v>
      </c>
      <c r="CN7" s="12">
        <v>0</v>
      </c>
      <c r="CO7" s="12">
        <v>0</v>
      </c>
      <c r="CP7" s="12">
        <v>0</v>
      </c>
      <c r="CQ7" s="12">
        <v>0</v>
      </c>
      <c r="CR7" s="12">
        <v>3</v>
      </c>
      <c r="CS7" s="12">
        <v>15</v>
      </c>
      <c r="CT7" s="12">
        <f>+CR7*91</f>
        <v>273</v>
      </c>
      <c r="CU7" s="12">
        <v>960</v>
      </c>
      <c r="CV7" s="12">
        <v>4</v>
      </c>
      <c r="CW7" s="12">
        <v>20</v>
      </c>
      <c r="CX7" s="12">
        <f>+CV7*91</f>
        <v>364</v>
      </c>
      <c r="CY7" s="12">
        <v>1500</v>
      </c>
      <c r="CZ7" s="12">
        <v>4</v>
      </c>
      <c r="DA7" s="12">
        <v>20</v>
      </c>
      <c r="DB7" s="12">
        <f>+CZ7*91</f>
        <v>364</v>
      </c>
      <c r="DC7" s="12">
        <v>1500</v>
      </c>
      <c r="DD7" s="12">
        <v>3</v>
      </c>
      <c r="DE7" s="12">
        <v>20</v>
      </c>
      <c r="DF7" s="12">
        <f>+DD7*91</f>
        <v>273</v>
      </c>
      <c r="DG7" s="12">
        <v>1500</v>
      </c>
      <c r="DH7" s="12">
        <v>4</v>
      </c>
      <c r="DI7" s="12">
        <v>15</v>
      </c>
      <c r="DJ7" s="12">
        <f>+DH7*91</f>
        <v>364</v>
      </c>
      <c r="DK7" s="12">
        <v>960</v>
      </c>
      <c r="DL7" s="12">
        <v>2.4</v>
      </c>
      <c r="DM7" s="12">
        <v>9</v>
      </c>
      <c r="DN7" s="12">
        <v>184.8</v>
      </c>
      <c r="DO7" s="12">
        <v>576</v>
      </c>
    </row>
    <row r="8" spans="2:119" ht="12.75">
      <c r="B8" s="11" t="s">
        <v>39</v>
      </c>
      <c r="C8" s="11" t="s">
        <v>41</v>
      </c>
      <c r="D8" s="12">
        <v>2</v>
      </c>
      <c r="E8" s="12">
        <v>22.5</v>
      </c>
      <c r="F8" s="12">
        <f>+D8*91</f>
        <v>182</v>
      </c>
      <c r="G8" s="12">
        <v>576</v>
      </c>
      <c r="H8" s="12">
        <v>0</v>
      </c>
      <c r="I8" s="12">
        <v>0</v>
      </c>
      <c r="J8" s="12">
        <v>0</v>
      </c>
      <c r="K8" s="12">
        <v>0</v>
      </c>
      <c r="L8" s="12">
        <v>5</v>
      </c>
      <c r="M8" s="12">
        <v>42.21</v>
      </c>
      <c r="N8" s="12">
        <v>580</v>
      </c>
      <c r="O8" s="12">
        <v>3165.75</v>
      </c>
      <c r="P8" s="12">
        <v>9</v>
      </c>
      <c r="Q8" s="12">
        <v>40</v>
      </c>
      <c r="R8" s="12">
        <v>930</v>
      </c>
      <c r="S8" s="12">
        <v>2710.775</v>
      </c>
      <c r="T8" s="12">
        <v>10</v>
      </c>
      <c r="U8" s="12">
        <v>32</v>
      </c>
      <c r="V8" s="12">
        <v>851.017578125</v>
      </c>
      <c r="W8" s="12">
        <v>2335.5</v>
      </c>
      <c r="X8" s="12">
        <v>6.696428571428571</v>
      </c>
      <c r="Y8" s="12">
        <v>20</v>
      </c>
      <c r="Z8" s="12">
        <v>947</v>
      </c>
      <c r="AA8" s="12">
        <v>1500</v>
      </c>
      <c r="AB8" s="12">
        <v>14.1328125</v>
      </c>
      <c r="AC8" s="12">
        <v>42.21</v>
      </c>
      <c r="AD8" s="12">
        <v>1372</v>
      </c>
      <c r="AE8" s="12">
        <v>3165.75</v>
      </c>
      <c r="AF8" s="12">
        <v>8.705357142857142</v>
      </c>
      <c r="AG8" s="12">
        <v>26</v>
      </c>
      <c r="AH8" s="12">
        <v>896</v>
      </c>
      <c r="AI8" s="12">
        <v>1950</v>
      </c>
      <c r="AJ8" s="12">
        <v>9</v>
      </c>
      <c r="AK8" s="12">
        <v>35</v>
      </c>
      <c r="AL8" s="12">
        <v>980</v>
      </c>
      <c r="AM8" s="12">
        <v>2849</v>
      </c>
      <c r="AN8" s="12">
        <v>10</v>
      </c>
      <c r="AO8" s="12">
        <v>35.5072</v>
      </c>
      <c r="AP8" s="12">
        <v>980</v>
      </c>
      <c r="AQ8" s="12">
        <v>2734.0544</v>
      </c>
      <c r="AR8" s="12">
        <v>6.696428571428571</v>
      </c>
      <c r="AS8" s="12">
        <v>20</v>
      </c>
      <c r="AT8" s="12">
        <v>780</v>
      </c>
      <c r="AU8" s="12">
        <v>1500</v>
      </c>
      <c r="AV8" s="12">
        <v>5</v>
      </c>
      <c r="AW8" s="12">
        <v>20</v>
      </c>
      <c r="AX8" s="12">
        <f>+AV8*91</f>
        <v>455</v>
      </c>
      <c r="AY8" s="12">
        <v>1500</v>
      </c>
      <c r="AZ8" s="12">
        <v>2</v>
      </c>
      <c r="BA8" s="12">
        <v>9.6</v>
      </c>
      <c r="BB8" s="12">
        <f>+AZ8*91</f>
        <v>182</v>
      </c>
      <c r="BC8" s="12">
        <v>720</v>
      </c>
      <c r="BD8" s="12">
        <v>0</v>
      </c>
      <c r="BE8" s="12">
        <v>0</v>
      </c>
      <c r="BF8" s="12">
        <v>0</v>
      </c>
      <c r="BG8" s="12">
        <v>0</v>
      </c>
      <c r="BH8" s="12">
        <v>5</v>
      </c>
      <c r="BI8" s="12">
        <v>15</v>
      </c>
      <c r="BJ8" s="12">
        <f>+BH8*91</f>
        <v>455</v>
      </c>
      <c r="BK8" s="12">
        <v>960</v>
      </c>
      <c r="BL8" s="12">
        <v>7.5</v>
      </c>
      <c r="BM8" s="12">
        <v>24</v>
      </c>
      <c r="BN8" s="12">
        <f>+BL8*91</f>
        <v>682.5</v>
      </c>
      <c r="BO8" s="12">
        <v>1800</v>
      </c>
      <c r="BP8" s="12">
        <v>10</v>
      </c>
      <c r="BQ8" s="12">
        <v>24</v>
      </c>
      <c r="BR8" s="12">
        <f>+BP8*91</f>
        <v>910</v>
      </c>
      <c r="BS8" s="12">
        <v>1800</v>
      </c>
      <c r="BT8" s="12">
        <v>10</v>
      </c>
      <c r="BU8" s="12">
        <v>24</v>
      </c>
      <c r="BV8" s="12">
        <f>+BT8*91</f>
        <v>910</v>
      </c>
      <c r="BW8" s="12">
        <v>1800</v>
      </c>
      <c r="BX8" s="12">
        <v>10</v>
      </c>
      <c r="BY8" s="12">
        <v>24</v>
      </c>
      <c r="BZ8" s="12">
        <f>+BX8*91</f>
        <v>910</v>
      </c>
      <c r="CA8" s="12">
        <v>1800</v>
      </c>
      <c r="CB8" s="12">
        <v>5.357142857142857</v>
      </c>
      <c r="CC8" s="12">
        <v>16</v>
      </c>
      <c r="CD8" s="12">
        <f>+CB8*91</f>
        <v>487.49999999999994</v>
      </c>
      <c r="CE8" s="12">
        <v>1200</v>
      </c>
      <c r="CF8" s="12">
        <v>5</v>
      </c>
      <c r="CG8" s="12">
        <v>16</v>
      </c>
      <c r="CH8" s="12">
        <v>412.5</v>
      </c>
      <c r="CI8" s="12">
        <v>1200</v>
      </c>
      <c r="CJ8" s="12">
        <v>2</v>
      </c>
      <c r="CK8" s="12">
        <v>15</v>
      </c>
      <c r="CL8" s="12">
        <v>294</v>
      </c>
      <c r="CM8" s="12">
        <v>960</v>
      </c>
      <c r="CN8" s="12">
        <v>0</v>
      </c>
      <c r="CO8" s="12">
        <v>0</v>
      </c>
      <c r="CP8" s="12">
        <v>0</v>
      </c>
      <c r="CQ8" s="12">
        <v>0</v>
      </c>
      <c r="CR8" s="12">
        <v>3</v>
      </c>
      <c r="CS8" s="12">
        <v>15</v>
      </c>
      <c r="CT8" s="12">
        <f>+CR8*91</f>
        <v>273</v>
      </c>
      <c r="CU8" s="12">
        <v>960</v>
      </c>
      <c r="CV8" s="12">
        <v>4</v>
      </c>
      <c r="CW8" s="12">
        <v>20</v>
      </c>
      <c r="CX8" s="12">
        <f>+CV8*91</f>
        <v>364</v>
      </c>
      <c r="CY8" s="12">
        <v>1500</v>
      </c>
      <c r="CZ8" s="12">
        <v>4</v>
      </c>
      <c r="DA8" s="12">
        <v>20</v>
      </c>
      <c r="DB8" s="12">
        <f>+CZ8*91</f>
        <v>364</v>
      </c>
      <c r="DC8" s="12">
        <v>1500</v>
      </c>
      <c r="DD8" s="12">
        <v>3</v>
      </c>
      <c r="DE8" s="12">
        <v>20</v>
      </c>
      <c r="DF8" s="12">
        <f>+DD8*91</f>
        <v>273</v>
      </c>
      <c r="DG8" s="12">
        <v>1500</v>
      </c>
      <c r="DH8" s="12">
        <v>4</v>
      </c>
      <c r="DI8" s="12">
        <v>15</v>
      </c>
      <c r="DJ8" s="12">
        <f>+DH8*91</f>
        <v>364</v>
      </c>
      <c r="DK8" s="12">
        <v>960</v>
      </c>
      <c r="DL8" s="12">
        <v>2.4</v>
      </c>
      <c r="DM8" s="12">
        <v>9</v>
      </c>
      <c r="DN8" s="12">
        <v>184.8</v>
      </c>
      <c r="DO8" s="12">
        <v>576</v>
      </c>
    </row>
    <row r="9" spans="2:119" ht="12.75">
      <c r="B9" s="11" t="s">
        <v>39</v>
      </c>
      <c r="C9" s="11" t="s">
        <v>42</v>
      </c>
      <c r="D9" s="12">
        <v>2.7777777777777777</v>
      </c>
      <c r="E9" s="12">
        <v>8.296296296296296</v>
      </c>
      <c r="F9" s="12">
        <v>213.88888888888889</v>
      </c>
      <c r="G9" s="12">
        <v>622.2222222222222</v>
      </c>
      <c r="H9" s="12">
        <v>0</v>
      </c>
      <c r="I9" s="12">
        <v>0</v>
      </c>
      <c r="J9" s="12">
        <v>0</v>
      </c>
      <c r="K9" s="12">
        <v>0</v>
      </c>
      <c r="L9" s="12">
        <v>7.0875</v>
      </c>
      <c r="M9" s="12">
        <v>21.168</v>
      </c>
      <c r="N9" s="12">
        <v>800</v>
      </c>
      <c r="O9" s="12">
        <v>1587.6</v>
      </c>
      <c r="P9" s="12">
        <v>10.125</v>
      </c>
      <c r="Q9" s="12">
        <v>30.24</v>
      </c>
      <c r="R9" s="12">
        <v>1545</v>
      </c>
      <c r="S9" s="12">
        <v>2400</v>
      </c>
      <c r="T9" s="12">
        <v>6.075</v>
      </c>
      <c r="U9" s="12">
        <v>18.144</v>
      </c>
      <c r="V9" s="12">
        <v>972</v>
      </c>
      <c r="W9" s="12">
        <f>1594*1.2</f>
        <v>1912.8</v>
      </c>
      <c r="X9" s="12">
        <v>5.555555555555555</v>
      </c>
      <c r="Y9" s="12">
        <v>16.59259259259259</v>
      </c>
      <c r="Z9" s="12">
        <v>888.8888888888889</v>
      </c>
      <c r="AA9" s="12">
        <f>1511*1.2</f>
        <v>1813.2</v>
      </c>
      <c r="AB9" s="12">
        <v>7.0875</v>
      </c>
      <c r="AC9" s="12">
        <v>21.168</v>
      </c>
      <c r="AD9" s="12">
        <v>1134</v>
      </c>
      <c r="AE9" s="12">
        <v>1587.6</v>
      </c>
      <c r="AF9" s="12">
        <v>7.222222222222223</v>
      </c>
      <c r="AG9" s="12">
        <v>21.57037037037037</v>
      </c>
      <c r="AH9" s="12">
        <v>1155.5555555555557</v>
      </c>
      <c r="AI9" s="12">
        <f>1626*1.2</f>
        <v>1951.1999999999998</v>
      </c>
      <c r="AJ9" s="12">
        <v>5</v>
      </c>
      <c r="AK9" s="12">
        <v>24.191999999999997</v>
      </c>
      <c r="AL9" s="12">
        <v>673.92</v>
      </c>
      <c r="AM9" s="12">
        <f>2105.33333333333*1.2</f>
        <v>2526.3999999999955</v>
      </c>
      <c r="AN9" s="12">
        <v>5</v>
      </c>
      <c r="AO9" s="12">
        <v>20</v>
      </c>
      <c r="AP9" s="12">
        <v>505.44</v>
      </c>
      <c r="AQ9" s="12">
        <f>2286*1.2</f>
        <v>2743.2</v>
      </c>
      <c r="AR9" s="12">
        <v>5.555555555555555</v>
      </c>
      <c r="AS9" s="12">
        <v>16.59259259259259</v>
      </c>
      <c r="AT9" s="12">
        <v>888.8888888888889</v>
      </c>
      <c r="AU9" s="12">
        <f>1300*1.2</f>
        <v>1560</v>
      </c>
      <c r="AV9" s="12">
        <v>5</v>
      </c>
      <c r="AW9" s="12">
        <v>16.59259259259259</v>
      </c>
      <c r="AX9" s="12">
        <v>427.77777777777777</v>
      </c>
      <c r="AY9" s="12">
        <v>1244.4444444444443</v>
      </c>
      <c r="AZ9" s="12">
        <v>2</v>
      </c>
      <c r="BA9" s="12">
        <v>9</v>
      </c>
      <c r="BB9" s="12">
        <v>154</v>
      </c>
      <c r="BC9" s="12">
        <v>693</v>
      </c>
      <c r="BD9" s="12">
        <v>0</v>
      </c>
      <c r="BE9" s="12">
        <v>0</v>
      </c>
      <c r="BF9" s="12">
        <v>0</v>
      </c>
      <c r="BG9" s="12">
        <v>0</v>
      </c>
      <c r="BH9" s="12">
        <v>5</v>
      </c>
      <c r="BI9" s="12">
        <v>15</v>
      </c>
      <c r="BJ9" s="12">
        <v>444.44444444444446</v>
      </c>
      <c r="BK9" s="12">
        <v>960</v>
      </c>
      <c r="BL9" s="12">
        <v>6.666666666666667</v>
      </c>
      <c r="BM9" s="12">
        <v>19.91111111111111</v>
      </c>
      <c r="BN9" s="12">
        <v>1066.6666666666667</v>
      </c>
      <c r="BO9" s="12">
        <f>1602*1.2</f>
        <v>1922.3999999999999</v>
      </c>
      <c r="BP9" s="12">
        <v>6.666666666666667</v>
      </c>
      <c r="BQ9" s="12">
        <v>19.91111111111111</v>
      </c>
      <c r="BR9" s="12">
        <v>1066.6666666666667</v>
      </c>
      <c r="BS9" s="12">
        <f>1641*1.2</f>
        <v>1969.1999999999998</v>
      </c>
      <c r="BT9" s="12">
        <v>6.666666666666667</v>
      </c>
      <c r="BU9" s="12">
        <v>19.91111111111111</v>
      </c>
      <c r="BV9" s="12">
        <v>1066.6666666666667</v>
      </c>
      <c r="BW9" s="12">
        <f>1631*1.2</f>
        <v>1957.1999999999998</v>
      </c>
      <c r="BX9" s="12">
        <v>6.666666666666667</v>
      </c>
      <c r="BY9" s="12">
        <v>19.91111111111111</v>
      </c>
      <c r="BZ9" s="12">
        <v>1066.6666666666667</v>
      </c>
      <c r="CA9" s="12">
        <f>1584*1.2</f>
        <v>1900.8</v>
      </c>
      <c r="CB9" s="12">
        <v>5</v>
      </c>
      <c r="CC9" s="12">
        <v>15</v>
      </c>
      <c r="CD9" s="12">
        <v>711.1111111111112</v>
      </c>
      <c r="CE9" s="12">
        <f>1566*1.2</f>
        <v>1879.1999999999998</v>
      </c>
      <c r="CF9" s="12">
        <v>5</v>
      </c>
      <c r="CG9" s="12">
        <v>15</v>
      </c>
      <c r="CH9" s="12">
        <v>385</v>
      </c>
      <c r="CI9" s="12">
        <v>1155</v>
      </c>
      <c r="CJ9" s="12">
        <v>3</v>
      </c>
      <c r="CK9" s="12">
        <v>15</v>
      </c>
      <c r="CL9" s="12">
        <v>294</v>
      </c>
      <c r="CM9" s="12">
        <v>960</v>
      </c>
      <c r="CN9" s="12">
        <v>0</v>
      </c>
      <c r="CO9" s="12">
        <v>0</v>
      </c>
      <c r="CP9" s="12">
        <v>0</v>
      </c>
      <c r="CQ9" s="12">
        <v>0</v>
      </c>
      <c r="CR9" s="12">
        <v>5</v>
      </c>
      <c r="CS9" s="12">
        <v>15</v>
      </c>
      <c r="CT9" s="12">
        <v>444.44444444444446</v>
      </c>
      <c r="CU9" s="12">
        <v>960</v>
      </c>
      <c r="CV9" s="12">
        <v>5.555555555555555</v>
      </c>
      <c r="CW9" s="12">
        <v>16.59259259259259</v>
      </c>
      <c r="CX9" s="12">
        <v>888.8888888888889</v>
      </c>
      <c r="CY9" s="12">
        <v>1244.4444444444443</v>
      </c>
      <c r="CZ9" s="12">
        <v>5.555555555555555</v>
      </c>
      <c r="DA9" s="12">
        <v>16.59259259259259</v>
      </c>
      <c r="DB9" s="12">
        <v>888.8888888888889</v>
      </c>
      <c r="DC9" s="12">
        <f>1259*1.2</f>
        <v>1510.8</v>
      </c>
      <c r="DD9" s="12">
        <v>5.555555555555555</v>
      </c>
      <c r="DE9" s="12">
        <v>16.59259259259259</v>
      </c>
      <c r="DF9" s="12">
        <v>888.8888888888889</v>
      </c>
      <c r="DG9" s="12">
        <f>1246*1.2</f>
        <v>1495.2</v>
      </c>
      <c r="DH9" s="12">
        <v>5</v>
      </c>
      <c r="DI9" s="12">
        <v>15</v>
      </c>
      <c r="DJ9" s="12">
        <v>444.44444444444446</v>
      </c>
      <c r="DK9" s="12">
        <v>960</v>
      </c>
      <c r="DL9" s="12">
        <v>2.4</v>
      </c>
      <c r="DM9" s="12">
        <v>9</v>
      </c>
      <c r="DN9" s="12">
        <v>184.8</v>
      </c>
      <c r="DO9" s="12">
        <v>576</v>
      </c>
    </row>
    <row r="10" spans="2:119" ht="12.75">
      <c r="B10" s="11" t="s">
        <v>39</v>
      </c>
      <c r="C10" s="11" t="s">
        <v>43</v>
      </c>
      <c r="D10" s="12">
        <v>2.7777777777777777</v>
      </c>
      <c r="E10" s="12">
        <v>8.296296296296296</v>
      </c>
      <c r="F10" s="12">
        <v>213.88888888888889</v>
      </c>
      <c r="G10" s="12">
        <v>622.2222222222222</v>
      </c>
      <c r="H10" s="12">
        <v>0</v>
      </c>
      <c r="I10" s="12">
        <v>0</v>
      </c>
      <c r="J10" s="12">
        <v>0</v>
      </c>
      <c r="K10" s="12">
        <v>0</v>
      </c>
      <c r="L10" s="12">
        <v>5</v>
      </c>
      <c r="M10" s="12">
        <v>15</v>
      </c>
      <c r="N10" s="12">
        <v>460</v>
      </c>
      <c r="O10" s="12">
        <f>1450*1.2</f>
        <v>1740</v>
      </c>
      <c r="P10" s="12">
        <v>5.265</v>
      </c>
      <c r="Q10" s="12">
        <v>30.24</v>
      </c>
      <c r="R10" s="12">
        <v>842.4</v>
      </c>
      <c r="S10" s="12">
        <v>2400</v>
      </c>
      <c r="T10" s="12">
        <v>5</v>
      </c>
      <c r="U10" s="12">
        <v>18</v>
      </c>
      <c r="V10" s="12">
        <v>505.44</v>
      </c>
      <c r="W10" s="12">
        <f>1594*1.2</f>
        <v>1912.8</v>
      </c>
      <c r="X10" s="12">
        <v>5.555555555555555</v>
      </c>
      <c r="Y10" s="12">
        <v>16.59259259259259</v>
      </c>
      <c r="Z10" s="12">
        <v>888.8888888888889</v>
      </c>
      <c r="AA10" s="12">
        <f>1511*1.2</f>
        <v>1813.2</v>
      </c>
      <c r="AB10" s="12">
        <v>5</v>
      </c>
      <c r="AC10" s="12">
        <v>18</v>
      </c>
      <c r="AD10" s="12">
        <v>589.68</v>
      </c>
      <c r="AE10" s="12">
        <f>1548*1.2</f>
        <v>1857.6</v>
      </c>
      <c r="AF10" s="12">
        <v>7.222222222222223</v>
      </c>
      <c r="AG10" s="12">
        <v>21.57037037037037</v>
      </c>
      <c r="AH10" s="12">
        <v>1155.5555555555557</v>
      </c>
      <c r="AI10" s="12">
        <f>1626*1.2</f>
        <v>1951.1999999999998</v>
      </c>
      <c r="AJ10" s="12">
        <v>8.1</v>
      </c>
      <c r="AK10" s="12">
        <v>24.191999999999997</v>
      </c>
      <c r="AL10" s="12">
        <v>1296</v>
      </c>
      <c r="AM10" s="12">
        <f>2019.33333333333*1.2</f>
        <v>2423.199999999996</v>
      </c>
      <c r="AN10" s="12">
        <v>6.48</v>
      </c>
      <c r="AO10" s="12">
        <v>20</v>
      </c>
      <c r="AP10" s="12">
        <v>972</v>
      </c>
      <c r="AQ10" s="12">
        <f>2286*1.2</f>
        <v>2743.2</v>
      </c>
      <c r="AR10" s="12">
        <v>5.555555555555555</v>
      </c>
      <c r="AS10" s="12">
        <v>16.59259259259259</v>
      </c>
      <c r="AT10" s="12">
        <v>888.8888888888889</v>
      </c>
      <c r="AU10" s="12">
        <f>1300*1.2</f>
        <v>1560</v>
      </c>
      <c r="AV10" s="12">
        <v>5</v>
      </c>
      <c r="AW10" s="12">
        <v>16.59259259259259</v>
      </c>
      <c r="AX10" s="12">
        <v>427.77777777777777</v>
      </c>
      <c r="AY10" s="12">
        <v>1244.4444444444443</v>
      </c>
      <c r="AZ10" s="12">
        <v>2</v>
      </c>
      <c r="BA10" s="12">
        <v>9</v>
      </c>
      <c r="BB10" s="12">
        <v>154</v>
      </c>
      <c r="BC10" s="12">
        <v>693</v>
      </c>
      <c r="BD10" s="12">
        <v>0</v>
      </c>
      <c r="BE10" s="12">
        <v>0</v>
      </c>
      <c r="BF10" s="12">
        <v>0</v>
      </c>
      <c r="BG10" s="12">
        <v>0</v>
      </c>
      <c r="BH10" s="12">
        <v>2</v>
      </c>
      <c r="BI10" s="12">
        <v>15</v>
      </c>
      <c r="BJ10" s="12">
        <v>196</v>
      </c>
      <c r="BK10" s="12">
        <v>960</v>
      </c>
      <c r="BL10" s="12">
        <v>6.666666666666667</v>
      </c>
      <c r="BM10" s="12">
        <v>19.91111111111111</v>
      </c>
      <c r="BN10" s="12">
        <v>1066.6666666666667</v>
      </c>
      <c r="BO10" s="12">
        <f>1602*1.2</f>
        <v>1922.3999999999999</v>
      </c>
      <c r="BP10" s="12">
        <v>6.666666666666667</v>
      </c>
      <c r="BQ10" s="12">
        <v>19.91111111111111</v>
      </c>
      <c r="BR10" s="12">
        <v>1066.6666666666667</v>
      </c>
      <c r="BS10" s="12">
        <f>1641*1.2</f>
        <v>1969.1999999999998</v>
      </c>
      <c r="BT10" s="12">
        <v>6.666666666666667</v>
      </c>
      <c r="BU10" s="12">
        <v>19.91111111111111</v>
      </c>
      <c r="BV10" s="12">
        <v>1066.6666666666667</v>
      </c>
      <c r="BW10" s="12">
        <f>1631*1.2</f>
        <v>1957.1999999999998</v>
      </c>
      <c r="BX10" s="12">
        <v>6.666666666666667</v>
      </c>
      <c r="BY10" s="12">
        <v>19.91111111111111</v>
      </c>
      <c r="BZ10" s="12">
        <v>1066.6666666666667</v>
      </c>
      <c r="CA10" s="12">
        <f>1584*1.2</f>
        <v>1900.8</v>
      </c>
      <c r="CB10" s="12">
        <v>5</v>
      </c>
      <c r="CC10" s="12">
        <v>15</v>
      </c>
      <c r="CD10" s="12">
        <v>711.1111111111112</v>
      </c>
      <c r="CE10" s="12">
        <f>1566*1.2</f>
        <v>1879.1999999999998</v>
      </c>
      <c r="CF10" s="12">
        <v>5</v>
      </c>
      <c r="CG10" s="12">
        <v>15</v>
      </c>
      <c r="CH10" s="12">
        <v>385</v>
      </c>
      <c r="CI10" s="12">
        <v>1155</v>
      </c>
      <c r="CJ10" s="12">
        <v>3</v>
      </c>
      <c r="CK10" s="12">
        <v>15</v>
      </c>
      <c r="CL10" s="12">
        <v>294</v>
      </c>
      <c r="CM10" s="12">
        <v>960</v>
      </c>
      <c r="CN10" s="12">
        <v>0</v>
      </c>
      <c r="CO10" s="12">
        <v>0</v>
      </c>
      <c r="CP10" s="12">
        <v>0</v>
      </c>
      <c r="CQ10" s="12">
        <v>0</v>
      </c>
      <c r="CR10" s="12">
        <v>5</v>
      </c>
      <c r="CS10" s="12">
        <v>15</v>
      </c>
      <c r="CT10" s="12">
        <v>444.44444444444446</v>
      </c>
      <c r="CU10" s="12">
        <v>960</v>
      </c>
      <c r="CV10" s="12">
        <v>5.555555555555555</v>
      </c>
      <c r="CW10" s="12">
        <v>16.59259259259259</v>
      </c>
      <c r="CX10" s="12">
        <v>888.8888888888889</v>
      </c>
      <c r="CY10" s="12">
        <v>1244.4444444444443</v>
      </c>
      <c r="CZ10" s="12">
        <v>5.555555555555555</v>
      </c>
      <c r="DA10" s="12">
        <v>16.59259259259259</v>
      </c>
      <c r="DB10" s="12">
        <v>888.8888888888889</v>
      </c>
      <c r="DC10" s="12">
        <f>1259*1.2</f>
        <v>1510.8</v>
      </c>
      <c r="DD10" s="12">
        <v>5.555555555555555</v>
      </c>
      <c r="DE10" s="12">
        <v>16.59259259259259</v>
      </c>
      <c r="DF10" s="12">
        <v>888.8888888888889</v>
      </c>
      <c r="DG10" s="12">
        <f>1246*1.2</f>
        <v>1495.2</v>
      </c>
      <c r="DH10" s="12">
        <v>5</v>
      </c>
      <c r="DI10" s="12">
        <v>15</v>
      </c>
      <c r="DJ10" s="12">
        <v>444.44444444444446</v>
      </c>
      <c r="DK10" s="12">
        <v>960</v>
      </c>
      <c r="DL10" s="12">
        <v>2.4</v>
      </c>
      <c r="DM10" s="12">
        <v>9</v>
      </c>
      <c r="DN10" s="12">
        <v>184.8</v>
      </c>
      <c r="DO10" s="12">
        <v>576</v>
      </c>
    </row>
    <row r="11" spans="2:119" ht="12.75">
      <c r="B11" s="11" t="s">
        <v>39</v>
      </c>
      <c r="C11" s="11" t="s">
        <v>44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5</v>
      </c>
      <c r="M11" s="12">
        <v>30.24</v>
      </c>
      <c r="N11" s="12">
        <v>490</v>
      </c>
      <c r="O11" s="12">
        <v>2400</v>
      </c>
      <c r="P11" s="12">
        <v>5</v>
      </c>
      <c r="Q11" s="12">
        <v>30.24</v>
      </c>
      <c r="R11" s="12">
        <v>490</v>
      </c>
      <c r="S11" s="12">
        <v>2400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</row>
    <row r="12" spans="2:119" ht="12.75">
      <c r="B12" s="11" t="s">
        <v>39</v>
      </c>
      <c r="C12" s="11" t="s">
        <v>45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5</v>
      </c>
      <c r="AK12" s="12">
        <v>24.191999999999997</v>
      </c>
      <c r="AL12" s="12">
        <v>490</v>
      </c>
      <c r="AM12" s="12">
        <f>2019.33333333333*1.2</f>
        <v>2423.199999999996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</row>
    <row r="13" spans="2:119" ht="12.75">
      <c r="B13" s="11" t="s">
        <v>39</v>
      </c>
      <c r="C13" s="11" t="s">
        <v>46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</row>
    <row r="14" spans="2:119" ht="12.75">
      <c r="B14" s="11" t="s">
        <v>39</v>
      </c>
      <c r="C14" s="11" t="s">
        <v>47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</row>
    <row r="15" spans="2:119" ht="12.75">
      <c r="B15" s="11" t="s">
        <v>39</v>
      </c>
      <c r="C15" s="11" t="s">
        <v>48</v>
      </c>
      <c r="D15" s="12">
        <v>3</v>
      </c>
      <c r="E15" s="12">
        <v>22.5</v>
      </c>
      <c r="F15" s="12">
        <v>240</v>
      </c>
      <c r="G15" s="12">
        <v>576</v>
      </c>
      <c r="H15" s="12">
        <v>2</v>
      </c>
      <c r="I15" s="12">
        <v>15</v>
      </c>
      <c r="J15" s="12">
        <f>1.2*160</f>
        <v>192</v>
      </c>
      <c r="K15" s="12">
        <f>501*1.2</f>
        <v>601.1999999999999</v>
      </c>
      <c r="L15" s="12">
        <v>12.55078125</v>
      </c>
      <c r="M15" s="12">
        <v>37.485</v>
      </c>
      <c r="N15" s="12">
        <v>1350</v>
      </c>
      <c r="O15" s="12">
        <v>2811.3749999999995</v>
      </c>
      <c r="P15" s="12">
        <v>17.9296875</v>
      </c>
      <c r="Q15" s="12">
        <v>53.55</v>
      </c>
      <c r="R15" s="12">
        <v>2025</v>
      </c>
      <c r="S15" s="12">
        <v>4400</v>
      </c>
      <c r="T15" s="12">
        <v>10.7578125</v>
      </c>
      <c r="U15" s="12">
        <v>32.13</v>
      </c>
      <c r="V15" s="12">
        <v>1377</v>
      </c>
      <c r="W15" s="12">
        <v>2409.75</v>
      </c>
      <c r="X15" s="12">
        <v>5</v>
      </c>
      <c r="Y15" s="12">
        <v>15</v>
      </c>
      <c r="Z15" s="12">
        <v>444.44444444444446</v>
      </c>
      <c r="AA15" s="12">
        <v>1155</v>
      </c>
      <c r="AB15" s="12">
        <v>12.55078125</v>
      </c>
      <c r="AC15" s="12">
        <v>37.485</v>
      </c>
      <c r="AD15" s="12">
        <v>1204.875</v>
      </c>
      <c r="AE15" s="12">
        <v>2811.3749999999995</v>
      </c>
      <c r="AF15" s="12">
        <v>5</v>
      </c>
      <c r="AG15" s="12">
        <v>15</v>
      </c>
      <c r="AH15" s="12">
        <v>577.7777777777778</v>
      </c>
      <c r="AI15" s="12">
        <v>1204</v>
      </c>
      <c r="AJ15" s="12">
        <v>5.450625</v>
      </c>
      <c r="AK15" s="12">
        <v>28</v>
      </c>
      <c r="AL15" s="12">
        <v>872.1</v>
      </c>
      <c r="AM15" s="12">
        <v>2560</v>
      </c>
      <c r="AN15" s="12">
        <v>5</v>
      </c>
      <c r="AO15" s="12">
        <v>24.418799999999994</v>
      </c>
      <c r="AP15" s="12">
        <v>654.075</v>
      </c>
      <c r="AQ15" s="12">
        <v>2560</v>
      </c>
      <c r="AR15" s="12">
        <v>5</v>
      </c>
      <c r="AS15" s="12">
        <v>15</v>
      </c>
      <c r="AT15" s="12">
        <v>444.44444444444446</v>
      </c>
      <c r="AU15" s="12">
        <v>1155</v>
      </c>
      <c r="AV15" s="12">
        <v>5</v>
      </c>
      <c r="AW15" s="12">
        <v>15</v>
      </c>
      <c r="AX15" s="12">
        <v>444.44444444444446</v>
      </c>
      <c r="AY15" s="12">
        <v>960</v>
      </c>
      <c r="AZ15" s="12">
        <v>2</v>
      </c>
      <c r="BA15" s="12">
        <v>9</v>
      </c>
      <c r="BB15" s="12">
        <v>154</v>
      </c>
      <c r="BC15" s="12">
        <v>693</v>
      </c>
      <c r="BD15" s="12">
        <v>3</v>
      </c>
      <c r="BE15" s="12">
        <v>15</v>
      </c>
      <c r="BF15" s="12">
        <v>240</v>
      </c>
      <c r="BG15" s="12">
        <v>1155</v>
      </c>
      <c r="BH15" s="12">
        <v>5</v>
      </c>
      <c r="BI15" s="12">
        <v>15</v>
      </c>
      <c r="BJ15" s="12">
        <v>375</v>
      </c>
      <c r="BK15" s="12">
        <v>1155</v>
      </c>
      <c r="BL15" s="12">
        <v>5</v>
      </c>
      <c r="BM15" s="12">
        <v>15</v>
      </c>
      <c r="BN15" s="12">
        <v>533.3333333333334</v>
      </c>
      <c r="BO15" s="12">
        <v>1155</v>
      </c>
      <c r="BP15" s="12">
        <v>5</v>
      </c>
      <c r="BQ15" s="12">
        <v>15</v>
      </c>
      <c r="BR15" s="12">
        <v>533.3333333333334</v>
      </c>
      <c r="BS15" s="12">
        <v>1155</v>
      </c>
      <c r="BT15" s="12">
        <v>5</v>
      </c>
      <c r="BU15" s="12">
        <v>15</v>
      </c>
      <c r="BV15" s="12">
        <v>533.3333333333334</v>
      </c>
      <c r="BW15" s="12">
        <f>1176*1.2</f>
        <v>1411.2</v>
      </c>
      <c r="BX15" s="12">
        <v>5</v>
      </c>
      <c r="BY15" s="12">
        <v>15</v>
      </c>
      <c r="BZ15" s="12">
        <v>533.3333333333334</v>
      </c>
      <c r="CA15" s="12">
        <v>1176</v>
      </c>
      <c r="CB15" s="12">
        <v>5</v>
      </c>
      <c r="CC15" s="12">
        <v>15</v>
      </c>
      <c r="CD15" s="12">
        <v>375</v>
      </c>
      <c r="CE15" s="12">
        <v>1155</v>
      </c>
      <c r="CF15" s="12">
        <v>5</v>
      </c>
      <c r="CG15" s="12">
        <v>15</v>
      </c>
      <c r="CH15" s="12">
        <v>375</v>
      </c>
      <c r="CI15" s="12">
        <v>1155</v>
      </c>
      <c r="CJ15" s="12">
        <v>3</v>
      </c>
      <c r="CK15" s="12">
        <v>15</v>
      </c>
      <c r="CL15" s="12">
        <v>375</v>
      </c>
      <c r="CM15" s="12">
        <v>1155</v>
      </c>
      <c r="CN15" s="12">
        <v>3</v>
      </c>
      <c r="CO15" s="12">
        <v>15</v>
      </c>
      <c r="CP15" s="12">
        <v>240</v>
      </c>
      <c r="CQ15" s="12">
        <v>1155</v>
      </c>
      <c r="CR15" s="12">
        <v>5</v>
      </c>
      <c r="CS15" s="12">
        <v>15</v>
      </c>
      <c r="CT15" s="12">
        <v>375</v>
      </c>
      <c r="CU15" s="12">
        <v>1155</v>
      </c>
      <c r="CV15" s="12">
        <v>5</v>
      </c>
      <c r="CW15" s="12">
        <v>15</v>
      </c>
      <c r="CX15" s="12">
        <v>444.44444444444446</v>
      </c>
      <c r="CY15" s="12">
        <v>1155</v>
      </c>
      <c r="CZ15" s="12">
        <v>5</v>
      </c>
      <c r="DA15" s="12">
        <v>15</v>
      </c>
      <c r="DB15" s="12">
        <v>444.44444444444446</v>
      </c>
      <c r="DC15" s="12">
        <v>1155</v>
      </c>
      <c r="DD15" s="12">
        <v>5</v>
      </c>
      <c r="DE15" s="12">
        <v>15</v>
      </c>
      <c r="DF15" s="12">
        <v>444.44444444444446</v>
      </c>
      <c r="DG15" s="12">
        <v>1155</v>
      </c>
      <c r="DH15" s="12">
        <v>5</v>
      </c>
      <c r="DI15" s="12">
        <v>15</v>
      </c>
      <c r="DJ15" s="12">
        <v>375</v>
      </c>
      <c r="DK15" s="12">
        <v>1155</v>
      </c>
      <c r="DL15" s="12">
        <v>2.4</v>
      </c>
      <c r="DM15" s="12">
        <v>9</v>
      </c>
      <c r="DN15" s="12">
        <v>225</v>
      </c>
      <c r="DO15" s="12">
        <v>693</v>
      </c>
    </row>
    <row r="16" spans="2:119" ht="12.75">
      <c r="B16" s="11" t="s">
        <v>39</v>
      </c>
      <c r="C16" s="11" t="s">
        <v>49</v>
      </c>
      <c r="D16" s="12">
        <v>3</v>
      </c>
      <c r="E16" s="12">
        <v>22.5</v>
      </c>
      <c r="F16" s="12">
        <v>240</v>
      </c>
      <c r="G16" s="12">
        <v>576</v>
      </c>
      <c r="H16" s="12">
        <v>2</v>
      </c>
      <c r="I16" s="12">
        <v>15</v>
      </c>
      <c r="J16" s="12">
        <f>1.2*160</f>
        <v>192</v>
      </c>
      <c r="K16" s="12">
        <f>501*1.2</f>
        <v>601.1999999999999</v>
      </c>
      <c r="L16" s="12">
        <v>9.53859375</v>
      </c>
      <c r="M16" s="12">
        <v>28.488599999999998</v>
      </c>
      <c r="N16" s="12">
        <v>1100</v>
      </c>
      <c r="O16" s="12">
        <v>2136.645</v>
      </c>
      <c r="P16" s="12">
        <v>13.6265625</v>
      </c>
      <c r="Q16" s="12">
        <v>53.55</v>
      </c>
      <c r="R16" s="12">
        <v>2025</v>
      </c>
      <c r="S16" s="12">
        <v>4400</v>
      </c>
      <c r="T16" s="12">
        <v>8.1759375</v>
      </c>
      <c r="U16" s="12">
        <v>24.418799999999994</v>
      </c>
      <c r="V16" s="12">
        <v>1046.52</v>
      </c>
      <c r="W16" s="12">
        <v>1940</v>
      </c>
      <c r="X16" s="12">
        <v>5</v>
      </c>
      <c r="Y16" s="12">
        <v>15</v>
      </c>
      <c r="Z16" s="12">
        <v>444.44444444444446</v>
      </c>
      <c r="AA16" s="12">
        <v>1155</v>
      </c>
      <c r="AB16" s="12">
        <v>9.53859375</v>
      </c>
      <c r="AC16" s="12">
        <v>28.488599999999998</v>
      </c>
      <c r="AD16" s="12">
        <v>915.705</v>
      </c>
      <c r="AE16" s="12">
        <v>2136.645</v>
      </c>
      <c r="AF16" s="12">
        <v>5</v>
      </c>
      <c r="AG16" s="12">
        <v>15</v>
      </c>
      <c r="AH16" s="12">
        <v>577.7777777777778</v>
      </c>
      <c r="AI16" s="12">
        <v>1204</v>
      </c>
      <c r="AJ16" s="12">
        <v>7.171875</v>
      </c>
      <c r="AK16" s="12">
        <v>28</v>
      </c>
      <c r="AL16" s="12">
        <v>1147.5</v>
      </c>
      <c r="AM16" s="12">
        <v>2560</v>
      </c>
      <c r="AN16" s="12">
        <v>5.7375</v>
      </c>
      <c r="AO16" s="12">
        <v>32.13</v>
      </c>
      <c r="AP16" s="12">
        <v>860.625</v>
      </c>
      <c r="AQ16" s="12">
        <v>2560</v>
      </c>
      <c r="AR16" s="12">
        <v>5</v>
      </c>
      <c r="AS16" s="12">
        <v>15</v>
      </c>
      <c r="AT16" s="12">
        <v>444.44444444444446</v>
      </c>
      <c r="AU16" s="12">
        <v>1155</v>
      </c>
      <c r="AV16" s="12">
        <v>5</v>
      </c>
      <c r="AW16" s="12">
        <v>15</v>
      </c>
      <c r="AX16" s="12">
        <v>444.44444444444446</v>
      </c>
      <c r="AY16" s="12">
        <v>960</v>
      </c>
      <c r="AZ16" s="12">
        <v>2</v>
      </c>
      <c r="BA16" s="12">
        <v>9</v>
      </c>
      <c r="BB16" s="12">
        <v>154</v>
      </c>
      <c r="BC16" s="12">
        <v>693</v>
      </c>
      <c r="BD16" s="12">
        <v>3</v>
      </c>
      <c r="BE16" s="12">
        <v>15</v>
      </c>
      <c r="BF16" s="12">
        <v>240</v>
      </c>
      <c r="BG16" s="12">
        <v>1155</v>
      </c>
      <c r="BH16" s="12">
        <v>5</v>
      </c>
      <c r="BI16" s="12">
        <v>15</v>
      </c>
      <c r="BJ16" s="12">
        <v>375</v>
      </c>
      <c r="BK16" s="12">
        <v>1155</v>
      </c>
      <c r="BL16" s="12">
        <v>5</v>
      </c>
      <c r="BM16" s="12">
        <v>15</v>
      </c>
      <c r="BN16" s="12">
        <v>533.3333333333334</v>
      </c>
      <c r="BO16" s="12">
        <v>1155</v>
      </c>
      <c r="BP16" s="12">
        <v>5</v>
      </c>
      <c r="BQ16" s="12">
        <v>15</v>
      </c>
      <c r="BR16" s="12">
        <v>533.3333333333334</v>
      </c>
      <c r="BS16" s="12">
        <v>1155</v>
      </c>
      <c r="BT16" s="12">
        <v>5</v>
      </c>
      <c r="BU16" s="12">
        <v>15</v>
      </c>
      <c r="BV16" s="12">
        <v>533.3333333333334</v>
      </c>
      <c r="BW16" s="12">
        <f>1176*1.2</f>
        <v>1411.2</v>
      </c>
      <c r="BX16" s="12">
        <v>5</v>
      </c>
      <c r="BY16" s="12">
        <v>15</v>
      </c>
      <c r="BZ16" s="12">
        <v>533.3333333333334</v>
      </c>
      <c r="CA16" s="12">
        <v>1176</v>
      </c>
      <c r="CB16" s="12">
        <v>5</v>
      </c>
      <c r="CC16" s="12">
        <v>15</v>
      </c>
      <c r="CD16" s="12">
        <v>375</v>
      </c>
      <c r="CE16" s="12">
        <v>1155</v>
      </c>
      <c r="CF16" s="12">
        <v>5</v>
      </c>
      <c r="CG16" s="12">
        <v>15</v>
      </c>
      <c r="CH16" s="12">
        <v>375</v>
      </c>
      <c r="CI16" s="12">
        <v>1155</v>
      </c>
      <c r="CJ16" s="12">
        <v>3</v>
      </c>
      <c r="CK16" s="12">
        <v>15</v>
      </c>
      <c r="CL16" s="12">
        <v>375</v>
      </c>
      <c r="CM16" s="12">
        <v>1155</v>
      </c>
      <c r="CN16" s="12">
        <v>3</v>
      </c>
      <c r="CO16" s="12">
        <v>15</v>
      </c>
      <c r="CP16" s="12">
        <v>240</v>
      </c>
      <c r="CQ16" s="12">
        <v>1155</v>
      </c>
      <c r="CR16" s="12">
        <v>5</v>
      </c>
      <c r="CS16" s="12">
        <v>15</v>
      </c>
      <c r="CT16" s="12">
        <v>375</v>
      </c>
      <c r="CU16" s="12">
        <v>1155</v>
      </c>
      <c r="CV16" s="12">
        <v>5</v>
      </c>
      <c r="CW16" s="12">
        <v>15</v>
      </c>
      <c r="CX16" s="12">
        <v>444.44444444444446</v>
      </c>
      <c r="CY16" s="12">
        <v>1155</v>
      </c>
      <c r="CZ16" s="12">
        <v>5</v>
      </c>
      <c r="DA16" s="12">
        <v>15</v>
      </c>
      <c r="DB16" s="12">
        <v>444.44444444444446</v>
      </c>
      <c r="DC16" s="12">
        <v>1155</v>
      </c>
      <c r="DD16" s="12">
        <v>5</v>
      </c>
      <c r="DE16" s="12">
        <v>15</v>
      </c>
      <c r="DF16" s="12">
        <v>444.44444444444446</v>
      </c>
      <c r="DG16" s="12">
        <v>1155</v>
      </c>
      <c r="DH16" s="12">
        <v>5</v>
      </c>
      <c r="DI16" s="12">
        <v>15</v>
      </c>
      <c r="DJ16" s="12">
        <v>375</v>
      </c>
      <c r="DK16" s="12">
        <v>1155</v>
      </c>
      <c r="DL16" s="12">
        <v>2.4</v>
      </c>
      <c r="DM16" s="12">
        <v>9</v>
      </c>
      <c r="DN16" s="12">
        <v>225</v>
      </c>
      <c r="DO16" s="12">
        <v>693</v>
      </c>
    </row>
    <row r="17" spans="2:119" ht="12.75">
      <c r="B17" s="11" t="s">
        <v>39</v>
      </c>
      <c r="C17" s="11" t="s">
        <v>50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3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</row>
    <row r="18" spans="2:119" ht="12.75">
      <c r="B18" s="11" t="s">
        <v>39</v>
      </c>
      <c r="C18" s="11" t="s">
        <v>51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7</v>
      </c>
      <c r="AK18" s="12">
        <v>21.42</v>
      </c>
      <c r="AL18" s="12">
        <v>590.3333333333334</v>
      </c>
      <c r="AM18" s="12">
        <v>1606.5</v>
      </c>
      <c r="AN18" s="12">
        <v>5.7375</v>
      </c>
      <c r="AO18" s="12">
        <v>17.136000000000003</v>
      </c>
      <c r="AP18" s="12">
        <v>462</v>
      </c>
      <c r="AQ18" s="12">
        <v>1204.875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0</v>
      </c>
      <c r="DM18" s="12">
        <v>0</v>
      </c>
      <c r="DN18" s="12">
        <v>0</v>
      </c>
      <c r="DO18" s="12">
        <v>0</v>
      </c>
    </row>
    <row r="19" spans="2:119" ht="12.75">
      <c r="B19" s="11" t="s">
        <v>52</v>
      </c>
      <c r="C19" s="11" t="s">
        <v>53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</row>
    <row r="20" spans="2:119" ht="12.75">
      <c r="B20" s="11" t="s">
        <v>54</v>
      </c>
      <c r="C20" s="11" t="s">
        <v>55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</row>
    <row r="21" spans="2:119" ht="12.75">
      <c r="B21" s="11" t="s">
        <v>39</v>
      </c>
      <c r="C21" s="11" t="s">
        <v>56</v>
      </c>
      <c r="D21" s="12">
        <v>3.75</v>
      </c>
      <c r="E21" s="12">
        <v>7.5</v>
      </c>
      <c r="F21" s="12">
        <v>200.8928571428571</v>
      </c>
      <c r="G21" s="12">
        <v>562.5</v>
      </c>
      <c r="H21" s="12">
        <v>2</v>
      </c>
      <c r="I21" s="12">
        <v>15</v>
      </c>
      <c r="J21" s="12">
        <f>1.2*160</f>
        <v>192</v>
      </c>
      <c r="K21" s="12">
        <f>501*1.2</f>
        <v>601.1999999999999</v>
      </c>
      <c r="L21" s="12">
        <v>12.080965909090907</v>
      </c>
      <c r="M21" s="12">
        <v>36.08181818181818</v>
      </c>
      <c r="N21" s="12">
        <v>675</v>
      </c>
      <c r="O21" s="12">
        <v>2126</v>
      </c>
      <c r="P21" s="12">
        <v>14</v>
      </c>
      <c r="Q21" s="12">
        <v>51.54545454545454</v>
      </c>
      <c r="R21" s="12">
        <v>1380.681818181818</v>
      </c>
      <c r="S21" s="12">
        <v>3865.9090909090905</v>
      </c>
      <c r="T21" s="12">
        <v>10.355113636363637</v>
      </c>
      <c r="U21" s="12">
        <v>30.927272727272726</v>
      </c>
      <c r="V21" s="12">
        <v>828.4090909090909</v>
      </c>
      <c r="W21" s="12">
        <v>2319.5454545454545</v>
      </c>
      <c r="X21" s="12">
        <v>7.5</v>
      </c>
      <c r="Y21" s="12">
        <v>15</v>
      </c>
      <c r="Z21" s="12">
        <v>401.7857142857142</v>
      </c>
      <c r="AA21" s="12">
        <v>1183.3333333333333</v>
      </c>
      <c r="AB21" s="12">
        <v>12.080965909090907</v>
      </c>
      <c r="AC21" s="12">
        <v>36.08181818181818</v>
      </c>
      <c r="AD21" s="12">
        <v>966.4772727272726</v>
      </c>
      <c r="AE21" s="12">
        <v>2706.136363636363</v>
      </c>
      <c r="AF21" s="12">
        <v>7.5</v>
      </c>
      <c r="AG21" s="12">
        <v>19.5</v>
      </c>
      <c r="AH21" s="12">
        <v>522.3214285714286</v>
      </c>
      <c r="AI21" s="12">
        <v>1462.5</v>
      </c>
      <c r="AJ21" s="12">
        <v>10.217045454545453</v>
      </c>
      <c r="AK21" s="12">
        <v>41.236363636363635</v>
      </c>
      <c r="AL21" s="12">
        <v>751</v>
      </c>
      <c r="AM21" s="12">
        <v>3092.727272727272</v>
      </c>
      <c r="AN21" s="12">
        <v>8.173636363636364</v>
      </c>
      <c r="AO21" s="12">
        <v>22.886181818181818</v>
      </c>
      <c r="AP21" s="12">
        <v>828.4090909090909</v>
      </c>
      <c r="AQ21" s="12">
        <f>1966*1.2</f>
        <v>2359.2</v>
      </c>
      <c r="AR21" s="12">
        <v>7.5</v>
      </c>
      <c r="AS21" s="12">
        <v>15</v>
      </c>
      <c r="AT21" s="12">
        <v>401.7857142857142</v>
      </c>
      <c r="AU21" s="12">
        <f>1565.33333333333*1.2</f>
        <v>1878.399999999996</v>
      </c>
      <c r="AV21" s="12">
        <v>5</v>
      </c>
      <c r="AW21" s="12">
        <v>15</v>
      </c>
      <c r="AX21" s="12">
        <v>401.7857142857142</v>
      </c>
      <c r="AY21" s="12">
        <v>1125</v>
      </c>
      <c r="AZ21" s="12">
        <v>2</v>
      </c>
      <c r="BA21" s="12">
        <v>7.2</v>
      </c>
      <c r="BB21" s="12">
        <v>154</v>
      </c>
      <c r="BC21" s="12">
        <v>540</v>
      </c>
      <c r="BD21" s="12">
        <v>2</v>
      </c>
      <c r="BE21" s="12">
        <v>15</v>
      </c>
      <c r="BF21" s="12">
        <f>1.2*160</f>
        <v>192</v>
      </c>
      <c r="BG21" s="12">
        <f>501*1.2</f>
        <v>601.1999999999999</v>
      </c>
      <c r="BH21" s="12">
        <v>7.5</v>
      </c>
      <c r="BI21" s="12">
        <v>11.25</v>
      </c>
      <c r="BJ21" s="12">
        <v>562.5</v>
      </c>
      <c r="BK21" s="12">
        <f>908*1.2</f>
        <v>1089.6</v>
      </c>
      <c r="BL21" s="12">
        <v>6.2</v>
      </c>
      <c r="BM21" s="12">
        <v>18</v>
      </c>
      <c r="BN21" s="12">
        <v>482.1428571428571</v>
      </c>
      <c r="BO21" s="12">
        <v>1350</v>
      </c>
      <c r="BP21" s="12">
        <v>7.5</v>
      </c>
      <c r="BQ21" s="12">
        <v>18</v>
      </c>
      <c r="BR21" s="12">
        <v>482.1428571428571</v>
      </c>
      <c r="BS21" s="12">
        <v>1350</v>
      </c>
      <c r="BT21" s="12">
        <v>8</v>
      </c>
      <c r="BU21" s="12">
        <v>18</v>
      </c>
      <c r="BV21" s="12">
        <v>482.1428571428571</v>
      </c>
      <c r="BW21" s="12">
        <v>1350</v>
      </c>
      <c r="BX21" s="12">
        <v>8</v>
      </c>
      <c r="BY21" s="12">
        <v>18</v>
      </c>
      <c r="BZ21" s="12">
        <v>482.1428571428571</v>
      </c>
      <c r="CA21" s="12">
        <v>1350</v>
      </c>
      <c r="CB21" s="12">
        <v>7</v>
      </c>
      <c r="CC21" s="12">
        <v>12</v>
      </c>
      <c r="CD21" s="12">
        <v>642.8571428571429</v>
      </c>
      <c r="CE21" s="12">
        <v>900</v>
      </c>
      <c r="CF21" s="12">
        <v>5</v>
      </c>
      <c r="CG21" s="12">
        <v>12</v>
      </c>
      <c r="CH21" s="12">
        <v>577.5</v>
      </c>
      <c r="CI21" s="12">
        <v>900</v>
      </c>
      <c r="CJ21" s="12">
        <v>3</v>
      </c>
      <c r="CK21" s="12">
        <v>11.25</v>
      </c>
      <c r="CL21" s="12">
        <f>+CJ21*91</f>
        <v>273</v>
      </c>
      <c r="CM21" s="12">
        <v>720</v>
      </c>
      <c r="CN21" s="12">
        <v>2</v>
      </c>
      <c r="CO21" s="12">
        <v>15</v>
      </c>
      <c r="CP21" s="12">
        <f>1.2*160</f>
        <v>192</v>
      </c>
      <c r="CQ21" s="12">
        <f>501*1.2</f>
        <v>601.1999999999999</v>
      </c>
      <c r="CR21" s="12">
        <v>5</v>
      </c>
      <c r="CS21" s="12">
        <v>11.25</v>
      </c>
      <c r="CT21" s="12">
        <v>562.5</v>
      </c>
      <c r="CU21" s="12">
        <v>720</v>
      </c>
      <c r="CV21" s="12">
        <v>6</v>
      </c>
      <c r="CW21" s="12">
        <v>15</v>
      </c>
      <c r="CX21" s="12">
        <v>795</v>
      </c>
      <c r="CY21" s="12">
        <v>1125</v>
      </c>
      <c r="CZ21" s="12">
        <v>7</v>
      </c>
      <c r="DA21" s="12">
        <v>15</v>
      </c>
      <c r="DB21" s="12">
        <v>803.5714285714284</v>
      </c>
      <c r="DC21" s="12">
        <v>1125</v>
      </c>
      <c r="DD21" s="12">
        <v>6</v>
      </c>
      <c r="DE21" s="12">
        <v>15</v>
      </c>
      <c r="DF21" s="12">
        <f>+DD21*91</f>
        <v>546</v>
      </c>
      <c r="DG21" s="12">
        <v>1125</v>
      </c>
      <c r="DH21" s="12">
        <v>5</v>
      </c>
      <c r="DI21" s="12">
        <v>11.25</v>
      </c>
      <c r="DJ21" s="12">
        <f>+DH21*91</f>
        <v>455</v>
      </c>
      <c r="DK21" s="12">
        <v>720</v>
      </c>
      <c r="DL21" s="12">
        <v>3</v>
      </c>
      <c r="DM21" s="12">
        <v>6.75</v>
      </c>
      <c r="DN21" s="12">
        <v>231</v>
      </c>
      <c r="DO21" s="12">
        <v>519.75</v>
      </c>
    </row>
    <row r="22" spans="2:119" ht="12.75">
      <c r="B22" s="11" t="s">
        <v>39</v>
      </c>
      <c r="C22" s="11" t="s">
        <v>57</v>
      </c>
      <c r="D22" s="12">
        <v>3.75</v>
      </c>
      <c r="E22" s="12">
        <v>7.5</v>
      </c>
      <c r="F22" s="12">
        <v>200.8928571428571</v>
      </c>
      <c r="G22" s="12">
        <v>562.5</v>
      </c>
      <c r="H22" s="12">
        <v>2</v>
      </c>
      <c r="I22" s="12">
        <v>15</v>
      </c>
      <c r="J22" s="12">
        <f>1.2*160</f>
        <v>192</v>
      </c>
      <c r="K22" s="12">
        <f>501*1.2</f>
        <v>601.1999999999999</v>
      </c>
      <c r="L22" s="12">
        <v>8.93991477272727</v>
      </c>
      <c r="M22" s="12">
        <v>26.700545454545452</v>
      </c>
      <c r="N22" s="12">
        <v>487.5</v>
      </c>
      <c r="O22" s="12">
        <v>2126</v>
      </c>
      <c r="P22" s="12">
        <v>12.771306818181817</v>
      </c>
      <c r="Q22" s="12">
        <v>51.54545454545454</v>
      </c>
      <c r="R22" s="12">
        <v>1021.7045454545455</v>
      </c>
      <c r="S22" s="12">
        <v>3865.9090909090905</v>
      </c>
      <c r="T22" s="12">
        <v>7.66278409090909</v>
      </c>
      <c r="U22" s="12">
        <v>22.886181818181818</v>
      </c>
      <c r="V22" s="12">
        <v>613.0227272727273</v>
      </c>
      <c r="W22" s="12">
        <f>1806*1.2</f>
        <v>2167.2</v>
      </c>
      <c r="X22" s="12">
        <v>7.5</v>
      </c>
      <c r="Y22" s="12">
        <v>15</v>
      </c>
      <c r="Z22" s="12">
        <v>401.7857142857142</v>
      </c>
      <c r="AA22" s="12">
        <v>1183.3333333333333</v>
      </c>
      <c r="AB22" s="12">
        <v>8.93991477272727</v>
      </c>
      <c r="AC22" s="12">
        <v>26.700545454545452</v>
      </c>
      <c r="AD22" s="12">
        <v>715.1931818181818</v>
      </c>
      <c r="AE22" s="12">
        <v>2002.5409090909088</v>
      </c>
      <c r="AF22" s="12">
        <v>7.5</v>
      </c>
      <c r="AG22" s="12">
        <v>19.5</v>
      </c>
      <c r="AH22" s="12">
        <v>522.3214285714286</v>
      </c>
      <c r="AI22" s="12">
        <v>1462.5</v>
      </c>
      <c r="AJ22" s="12">
        <v>13.806818181818183</v>
      </c>
      <c r="AK22" s="12">
        <v>41.236363636363635</v>
      </c>
      <c r="AL22" s="12">
        <v>1104.5454545454545</v>
      </c>
      <c r="AM22" s="12">
        <v>3092.727272727272</v>
      </c>
      <c r="AN22" s="12">
        <v>11.045454545454547</v>
      </c>
      <c r="AO22" s="12">
        <v>30.927272727272726</v>
      </c>
      <c r="AP22" s="12">
        <v>828.4090909090909</v>
      </c>
      <c r="AQ22" s="12">
        <v>2319.5454545454545</v>
      </c>
      <c r="AR22" s="12">
        <v>7.5</v>
      </c>
      <c r="AS22" s="12">
        <v>15</v>
      </c>
      <c r="AT22" s="12">
        <v>401.7857142857142</v>
      </c>
      <c r="AU22" s="12">
        <f>1565.33333333333*1.2</f>
        <v>1878.399999999996</v>
      </c>
      <c r="AV22" s="12">
        <v>5</v>
      </c>
      <c r="AW22" s="12">
        <v>15</v>
      </c>
      <c r="AX22" s="12">
        <v>401.7857142857142</v>
      </c>
      <c r="AY22" s="12">
        <v>1125</v>
      </c>
      <c r="AZ22" s="12">
        <v>2</v>
      </c>
      <c r="BA22" s="12">
        <v>7.2</v>
      </c>
      <c r="BB22" s="12">
        <v>154</v>
      </c>
      <c r="BC22" s="12">
        <v>540</v>
      </c>
      <c r="BD22" s="12">
        <v>2</v>
      </c>
      <c r="BE22" s="12">
        <v>15</v>
      </c>
      <c r="BF22" s="12">
        <f>1.2*160</f>
        <v>192</v>
      </c>
      <c r="BG22" s="12">
        <f>501*1.2</f>
        <v>601.1999999999999</v>
      </c>
      <c r="BH22" s="12">
        <v>7.5</v>
      </c>
      <c r="BI22" s="12">
        <v>11.25</v>
      </c>
      <c r="BJ22" s="12">
        <v>562.5</v>
      </c>
      <c r="BK22" s="12">
        <f>908*1.2</f>
        <v>1089.6</v>
      </c>
      <c r="BL22" s="12">
        <v>6.2</v>
      </c>
      <c r="BM22" s="12">
        <v>18</v>
      </c>
      <c r="BN22" s="12">
        <v>482.1428571428571</v>
      </c>
      <c r="BO22" s="12">
        <v>1350</v>
      </c>
      <c r="BP22" s="12">
        <v>7.5</v>
      </c>
      <c r="BQ22" s="12">
        <v>18</v>
      </c>
      <c r="BR22" s="12">
        <v>482.1428571428571</v>
      </c>
      <c r="BS22" s="12">
        <v>1350</v>
      </c>
      <c r="BT22" s="12">
        <v>8</v>
      </c>
      <c r="BU22" s="12">
        <v>18</v>
      </c>
      <c r="BV22" s="12">
        <v>482.1428571428571</v>
      </c>
      <c r="BW22" s="12">
        <v>1350</v>
      </c>
      <c r="BX22" s="12">
        <v>8</v>
      </c>
      <c r="BY22" s="12">
        <v>18</v>
      </c>
      <c r="BZ22" s="12">
        <v>482.1428571428571</v>
      </c>
      <c r="CA22" s="12">
        <v>1350</v>
      </c>
      <c r="CB22" s="12">
        <v>7</v>
      </c>
      <c r="CC22" s="12">
        <v>12</v>
      </c>
      <c r="CD22" s="12">
        <v>642.8571428571429</v>
      </c>
      <c r="CE22" s="12">
        <v>900</v>
      </c>
      <c r="CF22" s="12">
        <v>5</v>
      </c>
      <c r="CG22" s="12">
        <v>12</v>
      </c>
      <c r="CH22" s="12">
        <v>577.5</v>
      </c>
      <c r="CI22" s="12">
        <v>900</v>
      </c>
      <c r="CJ22" s="12">
        <v>3</v>
      </c>
      <c r="CK22" s="12">
        <v>11.25</v>
      </c>
      <c r="CL22" s="12">
        <f>+CJ22*91</f>
        <v>273</v>
      </c>
      <c r="CM22" s="12">
        <v>720</v>
      </c>
      <c r="CN22" s="12">
        <v>2</v>
      </c>
      <c r="CO22" s="12">
        <v>15</v>
      </c>
      <c r="CP22" s="12">
        <f>1.2*160</f>
        <v>192</v>
      </c>
      <c r="CQ22" s="12">
        <f>501*1.2</f>
        <v>601.1999999999999</v>
      </c>
      <c r="CR22" s="12">
        <v>5</v>
      </c>
      <c r="CS22" s="12">
        <v>11.25</v>
      </c>
      <c r="CT22" s="12">
        <v>562.5</v>
      </c>
      <c r="CU22" s="12">
        <v>720</v>
      </c>
      <c r="CV22" s="12">
        <v>6</v>
      </c>
      <c r="CW22" s="12">
        <v>15</v>
      </c>
      <c r="CX22" s="12">
        <v>795</v>
      </c>
      <c r="CY22" s="12">
        <v>1125</v>
      </c>
      <c r="CZ22" s="12">
        <v>7</v>
      </c>
      <c r="DA22" s="12">
        <v>15</v>
      </c>
      <c r="DB22" s="12">
        <v>803.5714285714284</v>
      </c>
      <c r="DC22" s="12">
        <v>1125</v>
      </c>
      <c r="DD22" s="12">
        <v>6</v>
      </c>
      <c r="DE22" s="12">
        <v>15</v>
      </c>
      <c r="DF22" s="12">
        <f>+DD22*91</f>
        <v>546</v>
      </c>
      <c r="DG22" s="12">
        <v>1125</v>
      </c>
      <c r="DH22" s="12">
        <v>5</v>
      </c>
      <c r="DI22" s="12">
        <v>11.25</v>
      </c>
      <c r="DJ22" s="12">
        <f>+DH22*91</f>
        <v>455</v>
      </c>
      <c r="DK22" s="12">
        <v>720</v>
      </c>
      <c r="DL22" s="12">
        <v>3</v>
      </c>
      <c r="DM22" s="12">
        <v>6.75</v>
      </c>
      <c r="DN22" s="12">
        <v>231</v>
      </c>
      <c r="DO22" s="12">
        <v>519.75</v>
      </c>
    </row>
    <row r="23" spans="2:119" ht="12.75">
      <c r="B23" s="11" t="s">
        <v>39</v>
      </c>
      <c r="C23" s="11" t="s">
        <v>58</v>
      </c>
      <c r="D23" s="12">
        <v>2</v>
      </c>
      <c r="E23" s="12">
        <v>11.25</v>
      </c>
      <c r="F23" s="12">
        <v>120</v>
      </c>
      <c r="G23" s="12">
        <f>1.2*490</f>
        <v>588</v>
      </c>
      <c r="H23" s="12">
        <v>2</v>
      </c>
      <c r="I23" s="12">
        <v>7.5</v>
      </c>
      <c r="J23" s="12">
        <f>1.2*80</f>
        <v>96</v>
      </c>
      <c r="K23" s="12">
        <f>1.2*501</f>
        <v>601.1999999999999</v>
      </c>
      <c r="L23" s="12">
        <v>8.3025</v>
      </c>
      <c r="M23" s="12">
        <v>24.796799999999998</v>
      </c>
      <c r="N23" s="12">
        <v>800</v>
      </c>
      <c r="O23" s="12">
        <v>1859.76</v>
      </c>
      <c r="P23" s="12">
        <v>5.930357142857143</v>
      </c>
      <c r="Q23" s="12">
        <v>18.45</v>
      </c>
      <c r="R23" s="12">
        <v>948.8571428571429</v>
      </c>
      <c r="S23" s="12">
        <f>1.2*1383.75</f>
        <v>1660.5</v>
      </c>
      <c r="T23" s="12">
        <v>7.116428571428571</v>
      </c>
      <c r="U23" s="12">
        <v>21.2544</v>
      </c>
      <c r="V23" s="12">
        <v>910.9028571428571</v>
      </c>
      <c r="W23" s="12">
        <v>1594.08</v>
      </c>
      <c r="X23" s="12">
        <v>6.666666666666667</v>
      </c>
      <c r="Y23" s="12">
        <v>19.91111111111111</v>
      </c>
      <c r="Z23" s="12">
        <v>640</v>
      </c>
      <c r="AA23" s="12">
        <v>1493.3333333333333</v>
      </c>
      <c r="AB23" s="12">
        <v>8.3025</v>
      </c>
      <c r="AC23" s="12">
        <v>24.796799999999998</v>
      </c>
      <c r="AD23" s="12">
        <v>797.04</v>
      </c>
      <c r="AE23" s="12">
        <v>1859.76</v>
      </c>
      <c r="AF23" s="12">
        <v>8.666666666666668</v>
      </c>
      <c r="AG23" s="12">
        <v>25.884444444444444</v>
      </c>
      <c r="AH23" s="12">
        <v>762.6666666666667</v>
      </c>
      <c r="AI23" s="12">
        <v>1941.3333333333333</v>
      </c>
      <c r="AJ23" s="12">
        <v>5</v>
      </c>
      <c r="AK23" s="12">
        <v>17.5</v>
      </c>
      <c r="AL23" s="12">
        <v>790.7142857142858</v>
      </c>
      <c r="AM23" s="12">
        <f>1.2*1405.33333333333</f>
        <v>1686.399999999996</v>
      </c>
      <c r="AN23" s="12">
        <v>5</v>
      </c>
      <c r="AO23" s="12">
        <v>22.14</v>
      </c>
      <c r="AP23" s="12">
        <v>593.0357142857142</v>
      </c>
      <c r="AQ23" s="12">
        <v>1660.5</v>
      </c>
      <c r="AR23" s="12">
        <v>6.666666666666667</v>
      </c>
      <c r="AS23" s="12">
        <v>19.91111111111111</v>
      </c>
      <c r="AT23" s="12">
        <v>586.6666666666667</v>
      </c>
      <c r="AU23" s="12">
        <v>1493.3333333333333</v>
      </c>
      <c r="AV23" s="12">
        <v>5</v>
      </c>
      <c r="AW23" s="12">
        <v>19.91111111111111</v>
      </c>
      <c r="AX23" s="12">
        <v>586.6666666666667</v>
      </c>
      <c r="AY23" s="12">
        <v>1493.3333333333333</v>
      </c>
      <c r="AZ23" s="12">
        <v>2</v>
      </c>
      <c r="BA23" s="12">
        <v>9.557333333333334</v>
      </c>
      <c r="BB23" s="12">
        <v>154</v>
      </c>
      <c r="BC23" s="12">
        <v>716.8</v>
      </c>
      <c r="BD23" s="12">
        <v>2</v>
      </c>
      <c r="BE23" s="12">
        <v>7.5</v>
      </c>
      <c r="BF23" s="12">
        <f>1.2*120</f>
        <v>144</v>
      </c>
      <c r="BG23" s="12">
        <f>501*1.2</f>
        <v>601.1999999999999</v>
      </c>
      <c r="BH23" s="12">
        <v>5</v>
      </c>
      <c r="BI23" s="12">
        <v>9.955555555555556</v>
      </c>
      <c r="BJ23" s="12">
        <v>266.6666666666667</v>
      </c>
      <c r="BK23" s="12">
        <v>746.6666666666666</v>
      </c>
      <c r="BL23" s="12">
        <v>8</v>
      </c>
      <c r="BM23" s="12">
        <v>23.893333333333334</v>
      </c>
      <c r="BN23" s="12">
        <v>640</v>
      </c>
      <c r="BO23" s="12">
        <v>1792</v>
      </c>
      <c r="BP23" s="12">
        <v>8</v>
      </c>
      <c r="BQ23" s="12">
        <v>23.893333333333334</v>
      </c>
      <c r="BR23" s="12">
        <v>640</v>
      </c>
      <c r="BS23" s="12">
        <v>1792</v>
      </c>
      <c r="BT23" s="12">
        <v>8</v>
      </c>
      <c r="BU23" s="12">
        <v>23.893333333333334</v>
      </c>
      <c r="BV23" s="12">
        <v>640</v>
      </c>
      <c r="BW23" s="12">
        <v>1792</v>
      </c>
      <c r="BX23" s="12">
        <v>8</v>
      </c>
      <c r="BY23" s="12">
        <v>23.893333333333334</v>
      </c>
      <c r="BZ23" s="12">
        <v>640</v>
      </c>
      <c r="CA23" s="12">
        <v>1792</v>
      </c>
      <c r="CB23" s="12">
        <v>5.333333333333334</v>
      </c>
      <c r="CC23" s="12">
        <v>15.92888888888889</v>
      </c>
      <c r="CD23" s="12">
        <v>426.66666666666674</v>
      </c>
      <c r="CE23" s="12">
        <v>1194.6666666666667</v>
      </c>
      <c r="CF23" s="12">
        <v>5.333333333333334</v>
      </c>
      <c r="CG23" s="12">
        <v>15.92888888888889</v>
      </c>
      <c r="CH23" s="12">
        <v>426.66666666666674</v>
      </c>
      <c r="CI23" s="12">
        <v>1194.6666666666667</v>
      </c>
      <c r="CJ23" s="12">
        <v>3</v>
      </c>
      <c r="CK23" s="12">
        <v>9.955555555555556</v>
      </c>
      <c r="CL23" s="12">
        <v>308</v>
      </c>
      <c r="CM23" s="12">
        <v>746.6666666666666</v>
      </c>
      <c r="CN23" s="12">
        <v>2</v>
      </c>
      <c r="CO23" s="12">
        <v>7.5</v>
      </c>
      <c r="CP23" s="12">
        <f>1.2*120</f>
        <v>144</v>
      </c>
      <c r="CQ23" s="12">
        <f>479*1.2</f>
        <v>574.8</v>
      </c>
      <c r="CR23" s="12">
        <v>5</v>
      </c>
      <c r="CS23" s="12">
        <v>9.955555555555556</v>
      </c>
      <c r="CT23" s="12">
        <v>266.6666666666667</v>
      </c>
      <c r="CU23" s="12">
        <v>746.6666666666666</v>
      </c>
      <c r="CV23" s="12">
        <v>6.666666666666667</v>
      </c>
      <c r="CW23" s="12">
        <v>19.91111111111111</v>
      </c>
      <c r="CX23" s="12">
        <v>533.3333333333334</v>
      </c>
      <c r="CY23" s="12">
        <v>1493.3333333333333</v>
      </c>
      <c r="CZ23" s="12">
        <v>6.666666666666667</v>
      </c>
      <c r="DA23" s="12">
        <v>19.91111111111111</v>
      </c>
      <c r="DB23" s="12">
        <v>533.3333333333334</v>
      </c>
      <c r="DC23" s="12">
        <v>1493.3333333333333</v>
      </c>
      <c r="DD23" s="12">
        <v>6.666666666666667</v>
      </c>
      <c r="DE23" s="12">
        <v>19.91111111111111</v>
      </c>
      <c r="DF23" s="12">
        <v>533.3333333333334</v>
      </c>
      <c r="DG23" s="12">
        <v>1493.3333333333333</v>
      </c>
      <c r="DH23" s="12">
        <v>5</v>
      </c>
      <c r="DI23" s="12">
        <v>9.955555555555556</v>
      </c>
      <c r="DJ23" s="12">
        <v>266.6666666666667</v>
      </c>
      <c r="DK23" s="12">
        <v>746.6666666666666</v>
      </c>
      <c r="DL23" s="12">
        <v>2.4</v>
      </c>
      <c r="DM23" s="12">
        <v>5.973333333333334</v>
      </c>
      <c r="DN23" s="12">
        <v>184.8</v>
      </c>
      <c r="DO23" s="12">
        <f>490*1.2</f>
        <v>588</v>
      </c>
    </row>
    <row r="24" spans="2:119" ht="12.75">
      <c r="B24" s="11" t="s">
        <v>39</v>
      </c>
      <c r="C24" s="11" t="s">
        <v>59</v>
      </c>
      <c r="D24" s="12">
        <v>2</v>
      </c>
      <c r="E24" s="12">
        <v>11.25</v>
      </c>
      <c r="F24" s="12">
        <v>120</v>
      </c>
      <c r="G24" s="12">
        <f>1.2*490</f>
        <v>588</v>
      </c>
      <c r="H24" s="12">
        <v>2</v>
      </c>
      <c r="I24" s="12">
        <v>7.5</v>
      </c>
      <c r="J24" s="12">
        <f>1.2*80</f>
        <v>96</v>
      </c>
      <c r="K24" s="12">
        <f>1.2*501</f>
        <v>601.1999999999999</v>
      </c>
      <c r="L24" s="12">
        <v>8.6484375</v>
      </c>
      <c r="M24" s="12">
        <v>25.83</v>
      </c>
      <c r="N24" s="12">
        <v>840</v>
      </c>
      <c r="O24" s="12">
        <v>1937.25</v>
      </c>
      <c r="P24" s="12">
        <v>6.177455357142858</v>
      </c>
      <c r="Q24" s="12">
        <v>18.45</v>
      </c>
      <c r="R24" s="12">
        <v>988.3928571428572</v>
      </c>
      <c r="S24" s="12">
        <f>1.2*1432</f>
        <v>1718.3999999999999</v>
      </c>
      <c r="T24" s="12">
        <v>7.412946428571429</v>
      </c>
      <c r="U24" s="12">
        <v>22.14</v>
      </c>
      <c r="V24" s="12">
        <v>948.857142857143</v>
      </c>
      <c r="W24" s="12">
        <v>1660.5</v>
      </c>
      <c r="X24" s="12">
        <v>6.666666666666667</v>
      </c>
      <c r="Y24" s="12">
        <v>19.91111111111111</v>
      </c>
      <c r="Z24" s="12">
        <v>640</v>
      </c>
      <c r="AA24" s="12">
        <v>1493.3333333333333</v>
      </c>
      <c r="AB24" s="12">
        <v>8.6484375</v>
      </c>
      <c r="AC24" s="12">
        <v>25.83</v>
      </c>
      <c r="AD24" s="12">
        <v>830.25</v>
      </c>
      <c r="AE24" s="12">
        <v>1937.25</v>
      </c>
      <c r="AF24" s="12">
        <v>8.666666666666668</v>
      </c>
      <c r="AG24" s="12">
        <v>25.884444444444444</v>
      </c>
      <c r="AH24" s="12">
        <v>762.6666666666667</v>
      </c>
      <c r="AI24" s="12">
        <v>1941.3333333333333</v>
      </c>
      <c r="AJ24" s="12">
        <v>5</v>
      </c>
      <c r="AK24" s="12">
        <v>17.5</v>
      </c>
      <c r="AL24" s="12">
        <v>759.0857142857144</v>
      </c>
      <c r="AM24" s="12">
        <f>1.2*1347.5</f>
        <v>1617</v>
      </c>
      <c r="AN24" s="12">
        <v>5</v>
      </c>
      <c r="AO24" s="12">
        <v>21.2544</v>
      </c>
      <c r="AP24" s="12">
        <v>569.3142857142857</v>
      </c>
      <c r="AQ24" s="12">
        <v>1594.08</v>
      </c>
      <c r="AR24" s="12">
        <v>6.666666666666667</v>
      </c>
      <c r="AS24" s="12">
        <v>19.91111111111111</v>
      </c>
      <c r="AT24" s="12">
        <v>586.6666666666667</v>
      </c>
      <c r="AU24" s="12">
        <v>1493.3333333333333</v>
      </c>
      <c r="AV24" s="12">
        <v>5</v>
      </c>
      <c r="AW24" s="12">
        <v>19.91111111111111</v>
      </c>
      <c r="AX24" s="12">
        <v>586.6666666666667</v>
      </c>
      <c r="AY24" s="12">
        <v>1493.3333333333333</v>
      </c>
      <c r="AZ24" s="12">
        <v>2</v>
      </c>
      <c r="BA24" s="12">
        <v>9.557333333333334</v>
      </c>
      <c r="BB24" s="12">
        <v>154</v>
      </c>
      <c r="BC24" s="12">
        <v>716.8</v>
      </c>
      <c r="BD24" s="12">
        <v>2</v>
      </c>
      <c r="BE24" s="12">
        <v>7.5</v>
      </c>
      <c r="BF24" s="12">
        <f>1.2*120</f>
        <v>144</v>
      </c>
      <c r="BG24" s="12">
        <f>501*1.2</f>
        <v>601.1999999999999</v>
      </c>
      <c r="BH24" s="12">
        <v>5</v>
      </c>
      <c r="BI24" s="12">
        <v>9.955555555555556</v>
      </c>
      <c r="BJ24" s="12">
        <v>266.6666666666667</v>
      </c>
      <c r="BK24" s="12">
        <v>746.6666666666666</v>
      </c>
      <c r="BL24" s="12">
        <v>8</v>
      </c>
      <c r="BM24" s="12">
        <v>23.893333333333334</v>
      </c>
      <c r="BN24" s="12">
        <v>640</v>
      </c>
      <c r="BO24" s="12">
        <v>1792</v>
      </c>
      <c r="BP24" s="12">
        <v>8</v>
      </c>
      <c r="BQ24" s="12">
        <v>23.893333333333334</v>
      </c>
      <c r="BR24" s="12">
        <v>640</v>
      </c>
      <c r="BS24" s="12">
        <v>1792</v>
      </c>
      <c r="BT24" s="12">
        <v>8</v>
      </c>
      <c r="BU24" s="12">
        <v>23.893333333333334</v>
      </c>
      <c r="BV24" s="12">
        <v>640</v>
      </c>
      <c r="BW24" s="12">
        <v>1792</v>
      </c>
      <c r="BX24" s="12">
        <v>8</v>
      </c>
      <c r="BY24" s="12">
        <v>23.893333333333334</v>
      </c>
      <c r="BZ24" s="12">
        <v>640</v>
      </c>
      <c r="CA24" s="12">
        <v>1792</v>
      </c>
      <c r="CB24" s="12">
        <v>5.333333333333334</v>
      </c>
      <c r="CC24" s="12">
        <v>15.92888888888889</v>
      </c>
      <c r="CD24" s="12">
        <v>426.66666666666674</v>
      </c>
      <c r="CE24" s="12">
        <v>1194.6666666666667</v>
      </c>
      <c r="CF24" s="12">
        <v>5.333333333333334</v>
      </c>
      <c r="CG24" s="12">
        <v>15.92888888888889</v>
      </c>
      <c r="CH24" s="12">
        <v>426.66666666666674</v>
      </c>
      <c r="CI24" s="12">
        <v>1194.6666666666667</v>
      </c>
      <c r="CJ24" s="12">
        <v>3</v>
      </c>
      <c r="CK24" s="12">
        <v>9.955555555555556</v>
      </c>
      <c r="CL24" s="12">
        <v>308</v>
      </c>
      <c r="CM24" s="12">
        <v>746.6666666666666</v>
      </c>
      <c r="CN24" s="12">
        <v>2</v>
      </c>
      <c r="CO24" s="12">
        <v>7.5</v>
      </c>
      <c r="CP24" s="12">
        <f>1.2*120</f>
        <v>144</v>
      </c>
      <c r="CQ24" s="12">
        <f>479*1.2</f>
        <v>574.8</v>
      </c>
      <c r="CR24" s="12">
        <v>5</v>
      </c>
      <c r="CS24" s="12">
        <v>9.955555555555556</v>
      </c>
      <c r="CT24" s="12">
        <v>266.6666666666667</v>
      </c>
      <c r="CU24" s="12">
        <v>746.6666666666666</v>
      </c>
      <c r="CV24" s="12">
        <v>6.666666666666667</v>
      </c>
      <c r="CW24" s="12">
        <v>19.91111111111111</v>
      </c>
      <c r="CX24" s="12">
        <v>533.3333333333334</v>
      </c>
      <c r="CY24" s="12">
        <v>1493.3333333333333</v>
      </c>
      <c r="CZ24" s="12">
        <v>6.666666666666667</v>
      </c>
      <c r="DA24" s="12">
        <v>19.91111111111111</v>
      </c>
      <c r="DB24" s="12">
        <v>533.3333333333334</v>
      </c>
      <c r="DC24" s="12">
        <v>1493.3333333333333</v>
      </c>
      <c r="DD24" s="12">
        <v>6.666666666666667</v>
      </c>
      <c r="DE24" s="12">
        <v>19.91111111111111</v>
      </c>
      <c r="DF24" s="12">
        <v>533.3333333333334</v>
      </c>
      <c r="DG24" s="12">
        <v>1493.3333333333333</v>
      </c>
      <c r="DH24" s="12">
        <v>5</v>
      </c>
      <c r="DI24" s="12">
        <v>9.955555555555556</v>
      </c>
      <c r="DJ24" s="12">
        <v>266.6666666666667</v>
      </c>
      <c r="DK24" s="12">
        <v>746.6666666666666</v>
      </c>
      <c r="DL24" s="12">
        <v>2.4</v>
      </c>
      <c r="DM24" s="12">
        <v>5.973333333333334</v>
      </c>
      <c r="DN24" s="12">
        <v>184.8</v>
      </c>
      <c r="DO24" s="12">
        <f>490*1.2</f>
        <v>588</v>
      </c>
    </row>
    <row r="25" spans="2:119" ht="12.75">
      <c r="B25" s="11" t="s">
        <v>39</v>
      </c>
      <c r="C25" s="11" t="s">
        <v>60</v>
      </c>
      <c r="D25" s="12">
        <v>5</v>
      </c>
      <c r="E25" s="12">
        <v>12.75</v>
      </c>
      <c r="F25" s="12">
        <v>136</v>
      </c>
      <c r="G25" s="12">
        <v>654.5</v>
      </c>
      <c r="H25" s="12">
        <v>4</v>
      </c>
      <c r="I25" s="12">
        <v>12.75</v>
      </c>
      <c r="J25" s="12">
        <v>136</v>
      </c>
      <c r="K25" s="12">
        <v>654.5</v>
      </c>
      <c r="L25" s="12">
        <v>16.96742625725338</v>
      </c>
      <c r="M25" s="12">
        <v>50.67604642166343</v>
      </c>
      <c r="N25" s="12">
        <v>2295</v>
      </c>
      <c r="O25" s="12">
        <v>3800.703481624757</v>
      </c>
      <c r="P25" s="12">
        <v>7.604448742746614</v>
      </c>
      <c r="Q25" s="12">
        <v>22.711953578336555</v>
      </c>
      <c r="R25" s="12">
        <f>1216.71179883946*1.2</f>
        <v>1460.054158607352</v>
      </c>
      <c r="S25" s="12">
        <f>1922*1.2</f>
        <v>2306.4</v>
      </c>
      <c r="T25" s="12">
        <v>6.844003868471953</v>
      </c>
      <c r="U25" s="12">
        <v>20.440758220502897</v>
      </c>
      <c r="V25" s="12">
        <v>1095.0406189555124</v>
      </c>
      <c r="W25" s="12">
        <f>1558*1.2</f>
        <v>1869.6</v>
      </c>
      <c r="X25" s="12">
        <v>7.3005555555555555</v>
      </c>
      <c r="Y25" s="12">
        <v>21.80432592592592</v>
      </c>
      <c r="Z25" s="12">
        <v>1168.0888888888887</v>
      </c>
      <c r="AA25" s="12">
        <v>1635.3244444444442</v>
      </c>
      <c r="AB25" s="12">
        <v>16.96742625725338</v>
      </c>
      <c r="AC25" s="12">
        <v>50.67604642166343</v>
      </c>
      <c r="AD25" s="12">
        <v>1900.3517408123785</v>
      </c>
      <c r="AE25" s="12">
        <v>3800.703481624757</v>
      </c>
      <c r="AF25" s="12">
        <v>9.490722222222221</v>
      </c>
      <c r="AG25" s="12">
        <v>28.3456237037037</v>
      </c>
      <c r="AH25" s="12">
        <v>1518.5155555555555</v>
      </c>
      <c r="AI25" s="12">
        <v>2125.9217777777776</v>
      </c>
      <c r="AJ25" s="12">
        <v>5.779381044487426</v>
      </c>
      <c r="AK25" s="12">
        <v>23.08478143133462</v>
      </c>
      <c r="AL25" s="12">
        <v>924.7009671179882</v>
      </c>
      <c r="AM25" s="12">
        <f>1964*1.2</f>
        <v>2356.7999999999997</v>
      </c>
      <c r="AN25" s="12">
        <v>5</v>
      </c>
      <c r="AO25" s="12">
        <v>26.686545454545453</v>
      </c>
      <c r="AP25" s="12">
        <v>693.525725338491</v>
      </c>
      <c r="AQ25" s="12">
        <v>1967.4229787234035</v>
      </c>
      <c r="AR25" s="12">
        <v>7.3005555555555555</v>
      </c>
      <c r="AS25" s="12">
        <v>21.80432592592592</v>
      </c>
      <c r="AT25" s="12">
        <v>1168.0888888888887</v>
      </c>
      <c r="AU25" s="12">
        <v>1635.3244444444442</v>
      </c>
      <c r="AV25" s="12">
        <v>6</v>
      </c>
      <c r="AW25" s="12">
        <v>21.80432592592592</v>
      </c>
      <c r="AX25" s="12">
        <v>685</v>
      </c>
      <c r="AY25" s="12">
        <v>1635.3244444444442</v>
      </c>
      <c r="AZ25" s="12">
        <v>2</v>
      </c>
      <c r="BA25" s="12">
        <v>10.466076444444441</v>
      </c>
      <c r="BB25" s="12">
        <v>154</v>
      </c>
      <c r="BC25" s="12">
        <v>784.9557333333332</v>
      </c>
      <c r="BD25" s="12">
        <v>5</v>
      </c>
      <c r="BE25" s="12">
        <v>12.75</v>
      </c>
      <c r="BF25" s="12">
        <v>204</v>
      </c>
      <c r="BG25" s="12">
        <v>654.5</v>
      </c>
      <c r="BH25" s="12">
        <v>5</v>
      </c>
      <c r="BI25" s="12">
        <v>12.75</v>
      </c>
      <c r="BJ25" s="12">
        <v>584.0444444444444</v>
      </c>
      <c r="BK25" s="12">
        <v>817.6622222222221</v>
      </c>
      <c r="BL25" s="12">
        <v>8.760666666666667</v>
      </c>
      <c r="BM25" s="12">
        <v>26.165191111111106</v>
      </c>
      <c r="BN25" s="12">
        <v>1400</v>
      </c>
      <c r="BO25" s="12">
        <v>1962.389333333333</v>
      </c>
      <c r="BP25" s="12">
        <v>8.760666666666667</v>
      </c>
      <c r="BQ25" s="12">
        <v>26.165191111111106</v>
      </c>
      <c r="BR25" s="12">
        <v>1401.7066666666665</v>
      </c>
      <c r="BS25" s="12">
        <v>1962.389333333333</v>
      </c>
      <c r="BT25" s="12">
        <v>8.760666666666667</v>
      </c>
      <c r="BU25" s="12">
        <v>26.165191111111106</v>
      </c>
      <c r="BV25" s="12">
        <v>1401.7066666666665</v>
      </c>
      <c r="BW25" s="12">
        <f>1.2*1972</f>
        <v>2366.4</v>
      </c>
      <c r="BX25" s="12">
        <v>8.760666666666667</v>
      </c>
      <c r="BY25" s="12">
        <v>26.165191111111106</v>
      </c>
      <c r="BZ25" s="12">
        <v>1401.7066666666665</v>
      </c>
      <c r="CA25" s="12">
        <v>1962.389333333333</v>
      </c>
      <c r="CB25" s="12">
        <v>5.840444444444444</v>
      </c>
      <c r="CC25" s="12">
        <v>17.443460740740736</v>
      </c>
      <c r="CD25" s="12">
        <v>934.4711111111111</v>
      </c>
      <c r="CE25" s="12">
        <v>1308.2595555555554</v>
      </c>
      <c r="CF25" s="12">
        <v>5.840444444444444</v>
      </c>
      <c r="CG25" s="12">
        <v>17.443460740740736</v>
      </c>
      <c r="CH25" s="12">
        <v>467.5</v>
      </c>
      <c r="CI25" s="12">
        <v>1308.2595555555554</v>
      </c>
      <c r="CJ25" s="12">
        <v>4</v>
      </c>
      <c r="CK25" s="12">
        <v>12.75</v>
      </c>
      <c r="CL25" s="12">
        <v>308</v>
      </c>
      <c r="CM25" s="12">
        <v>817.6622222222221</v>
      </c>
      <c r="CN25" s="12">
        <v>5</v>
      </c>
      <c r="CO25" s="12">
        <v>12.75</v>
      </c>
      <c r="CP25" s="12">
        <v>204</v>
      </c>
      <c r="CQ25" s="12">
        <v>654.5</v>
      </c>
      <c r="CR25" s="12">
        <v>5</v>
      </c>
      <c r="CS25" s="12">
        <v>12.75</v>
      </c>
      <c r="CT25" s="12">
        <v>584.0444444444444</v>
      </c>
      <c r="CU25" s="12">
        <v>817.6622222222221</v>
      </c>
      <c r="CV25" s="12">
        <v>7.3005555555555555</v>
      </c>
      <c r="CW25" s="12">
        <v>21.80432592592592</v>
      </c>
      <c r="CX25" s="12">
        <v>1168.0888888888887</v>
      </c>
      <c r="CY25" s="12">
        <v>1635.3244444444442</v>
      </c>
      <c r="CZ25" s="12">
        <v>7.3005555555555555</v>
      </c>
      <c r="DA25" s="12">
        <v>21.80432592592592</v>
      </c>
      <c r="DB25" s="12">
        <v>1168.0888888888887</v>
      </c>
      <c r="DC25" s="12">
        <v>1635.3244444444442</v>
      </c>
      <c r="DD25" s="12">
        <v>7.3005555555555555</v>
      </c>
      <c r="DE25" s="12">
        <v>21.80432592592592</v>
      </c>
      <c r="DF25" s="12">
        <v>1168.0888888888887</v>
      </c>
      <c r="DG25" s="12">
        <v>1635.3244444444442</v>
      </c>
      <c r="DH25" s="12">
        <v>5</v>
      </c>
      <c r="DI25" s="12">
        <v>12.75</v>
      </c>
      <c r="DJ25" s="12">
        <v>584.0444444444444</v>
      </c>
      <c r="DK25" s="12">
        <v>817.6622222222221</v>
      </c>
      <c r="DL25" s="12">
        <v>2.4</v>
      </c>
      <c r="DM25" s="12">
        <v>7.65</v>
      </c>
      <c r="DN25" s="12">
        <v>184.8</v>
      </c>
      <c r="DO25" s="12">
        <v>589.05</v>
      </c>
    </row>
    <row r="26" spans="2:119" ht="12" customHeight="1">
      <c r="B26" s="11" t="s">
        <v>39</v>
      </c>
      <c r="C26" s="11" t="s">
        <v>61</v>
      </c>
      <c r="D26" s="12">
        <v>5</v>
      </c>
      <c r="E26" s="12">
        <v>12.75</v>
      </c>
      <c r="F26" s="12">
        <v>136</v>
      </c>
      <c r="G26" s="12">
        <v>654.5</v>
      </c>
      <c r="H26" s="12">
        <v>4</v>
      </c>
      <c r="I26" s="12">
        <v>12.75</v>
      </c>
      <c r="J26" s="12">
        <v>136</v>
      </c>
      <c r="K26" s="12">
        <v>654.5</v>
      </c>
      <c r="L26" s="12">
        <v>16.11905494439071</v>
      </c>
      <c r="M26" s="12">
        <v>48.14224410058025</v>
      </c>
      <c r="N26" s="12">
        <v>2210</v>
      </c>
      <c r="O26" s="12">
        <v>3610.668307543519</v>
      </c>
      <c r="P26" s="12">
        <v>7.224226305609283</v>
      </c>
      <c r="Q26" s="12">
        <v>22.711953578336555</v>
      </c>
      <c r="R26" s="12">
        <f>1155.87620889749*1.2</f>
        <v>1387.051450676988</v>
      </c>
      <c r="S26" s="12">
        <f>2051*1.2</f>
        <v>2461.2</v>
      </c>
      <c r="T26" s="12">
        <v>6.501803675048355</v>
      </c>
      <c r="U26" s="12">
        <v>19.418720309477752</v>
      </c>
      <c r="V26" s="12">
        <v>1040.2885880077367</v>
      </c>
      <c r="W26" s="12">
        <f>1558*1.2</f>
        <v>1869.6</v>
      </c>
      <c r="X26" s="12">
        <v>7.3005555555555555</v>
      </c>
      <c r="Y26" s="12">
        <v>21.80432592592592</v>
      </c>
      <c r="Z26" s="12">
        <v>1168.0888888888887</v>
      </c>
      <c r="AA26" s="12">
        <v>1635.3244444444442</v>
      </c>
      <c r="AB26" s="12">
        <v>16.11905494439071</v>
      </c>
      <c r="AC26" s="12">
        <v>48.14224410058025</v>
      </c>
      <c r="AD26" s="12">
        <v>1805.3341537717595</v>
      </c>
      <c r="AE26" s="12">
        <v>3610.668307543519</v>
      </c>
      <c r="AF26" s="12">
        <v>9.490722222222221</v>
      </c>
      <c r="AG26" s="12">
        <v>28.3456237037037</v>
      </c>
      <c r="AH26" s="12">
        <v>1518.5155555555555</v>
      </c>
      <c r="AI26" s="12">
        <v>2125.9217777777776</v>
      </c>
      <c r="AJ26" s="12">
        <v>6.083558994197292</v>
      </c>
      <c r="AK26" s="12">
        <v>23.08478143133462</v>
      </c>
      <c r="AL26" s="12">
        <v>973.3694390715666</v>
      </c>
      <c r="AM26" s="12">
        <f>1964*1.2</f>
        <v>2356.7999999999997</v>
      </c>
      <c r="AN26" s="12">
        <v>5</v>
      </c>
      <c r="AO26" s="12">
        <v>27.708583365570593</v>
      </c>
      <c r="AP26" s="12">
        <v>730.0270793036749</v>
      </c>
      <c r="AQ26" s="12">
        <v>2044.0758220502896</v>
      </c>
      <c r="AR26" s="12">
        <v>7.3005555555555555</v>
      </c>
      <c r="AS26" s="12">
        <v>21.80432592592592</v>
      </c>
      <c r="AT26" s="12">
        <v>1168.0888888888887</v>
      </c>
      <c r="AU26" s="12">
        <v>1635.3244444444442</v>
      </c>
      <c r="AV26" s="12">
        <v>6</v>
      </c>
      <c r="AW26" s="12">
        <v>21.80432592592592</v>
      </c>
      <c r="AX26" s="12">
        <v>685</v>
      </c>
      <c r="AY26" s="12">
        <v>1635.3244444444442</v>
      </c>
      <c r="AZ26" s="12">
        <v>2</v>
      </c>
      <c r="BA26" s="12">
        <v>10.466076444444441</v>
      </c>
      <c r="BB26" s="12">
        <v>154</v>
      </c>
      <c r="BC26" s="12">
        <v>784.9557333333332</v>
      </c>
      <c r="BD26" s="12">
        <v>5</v>
      </c>
      <c r="BE26" s="12">
        <v>12.75</v>
      </c>
      <c r="BF26" s="12">
        <v>204</v>
      </c>
      <c r="BG26" s="12">
        <v>654.5</v>
      </c>
      <c r="BH26" s="12">
        <v>5</v>
      </c>
      <c r="BI26" s="12">
        <v>12.75</v>
      </c>
      <c r="BJ26" s="12">
        <v>584.0444444444444</v>
      </c>
      <c r="BK26" s="12">
        <v>817.6622222222221</v>
      </c>
      <c r="BL26" s="12">
        <v>8.760666666666667</v>
      </c>
      <c r="BM26" s="12">
        <v>26.165191111111106</v>
      </c>
      <c r="BN26" s="12">
        <v>1400</v>
      </c>
      <c r="BO26" s="12">
        <v>1962.389333333333</v>
      </c>
      <c r="BP26" s="12">
        <v>8.760666666666667</v>
      </c>
      <c r="BQ26" s="12">
        <v>26.165191111111106</v>
      </c>
      <c r="BR26" s="12">
        <v>1401.7066666666665</v>
      </c>
      <c r="BS26" s="12">
        <v>1962.389333333333</v>
      </c>
      <c r="BT26" s="12">
        <v>8.760666666666667</v>
      </c>
      <c r="BU26" s="12">
        <v>26.165191111111106</v>
      </c>
      <c r="BV26" s="12">
        <v>1401.7066666666665</v>
      </c>
      <c r="BW26" s="12">
        <f>1.2*1972</f>
        <v>2366.4</v>
      </c>
      <c r="BX26" s="12">
        <v>8.760666666666667</v>
      </c>
      <c r="BY26" s="12">
        <v>26.165191111111106</v>
      </c>
      <c r="BZ26" s="12">
        <v>1401.7066666666665</v>
      </c>
      <c r="CA26" s="12">
        <v>1962.389333333333</v>
      </c>
      <c r="CB26" s="12">
        <v>5.840444444444444</v>
      </c>
      <c r="CC26" s="12">
        <v>17.443460740740736</v>
      </c>
      <c r="CD26" s="12">
        <v>934.4711111111111</v>
      </c>
      <c r="CE26" s="12">
        <v>1308.2595555555554</v>
      </c>
      <c r="CF26" s="12">
        <v>5.840444444444444</v>
      </c>
      <c r="CG26" s="12">
        <v>17.443460740740736</v>
      </c>
      <c r="CH26" s="12">
        <v>467.5</v>
      </c>
      <c r="CI26" s="12">
        <v>1308.2595555555554</v>
      </c>
      <c r="CJ26" s="12">
        <v>4</v>
      </c>
      <c r="CK26" s="12">
        <v>12.75</v>
      </c>
      <c r="CL26" s="12">
        <v>308</v>
      </c>
      <c r="CM26" s="12">
        <v>817.6622222222221</v>
      </c>
      <c r="CN26" s="12">
        <v>5</v>
      </c>
      <c r="CO26" s="12">
        <v>12.75</v>
      </c>
      <c r="CP26" s="12">
        <v>204</v>
      </c>
      <c r="CQ26" s="12">
        <v>654.5</v>
      </c>
      <c r="CR26" s="12">
        <v>5</v>
      </c>
      <c r="CS26" s="12">
        <v>12.75</v>
      </c>
      <c r="CT26" s="12">
        <v>584.0444444444444</v>
      </c>
      <c r="CU26" s="12">
        <v>817.6622222222221</v>
      </c>
      <c r="CV26" s="12">
        <v>7.3005555555555555</v>
      </c>
      <c r="CW26" s="12">
        <v>21.80432592592592</v>
      </c>
      <c r="CX26" s="12">
        <v>1168.0888888888887</v>
      </c>
      <c r="CY26" s="12">
        <v>1635.3244444444442</v>
      </c>
      <c r="CZ26" s="12">
        <v>7.3005555555555555</v>
      </c>
      <c r="DA26" s="12">
        <v>21.80432592592592</v>
      </c>
      <c r="DB26" s="12">
        <v>1168.0888888888887</v>
      </c>
      <c r="DC26" s="12">
        <v>1635.3244444444442</v>
      </c>
      <c r="DD26" s="12">
        <v>7.3005555555555555</v>
      </c>
      <c r="DE26" s="12">
        <v>21.80432592592592</v>
      </c>
      <c r="DF26" s="12">
        <v>1168.0888888888887</v>
      </c>
      <c r="DG26" s="12">
        <v>1635.3244444444442</v>
      </c>
      <c r="DH26" s="12">
        <v>5</v>
      </c>
      <c r="DI26" s="12">
        <v>12.75</v>
      </c>
      <c r="DJ26" s="12">
        <v>584.0444444444444</v>
      </c>
      <c r="DK26" s="12">
        <v>817.6622222222221</v>
      </c>
      <c r="DL26" s="12">
        <v>2.4</v>
      </c>
      <c r="DM26" s="12">
        <v>7.65</v>
      </c>
      <c r="DN26" s="12">
        <v>184.8</v>
      </c>
      <c r="DO26" s="12">
        <v>589.05</v>
      </c>
    </row>
    <row r="27" spans="2:119" ht="12.75">
      <c r="B27" s="11" t="s">
        <v>39</v>
      </c>
      <c r="C27" s="11" t="s">
        <v>62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5</v>
      </c>
      <c r="Q27" s="12">
        <v>11.355976789168277</v>
      </c>
      <c r="R27" s="12">
        <f>+P27*77</f>
        <v>385</v>
      </c>
      <c r="S27" s="12">
        <v>960</v>
      </c>
      <c r="T27" s="12">
        <v>5</v>
      </c>
      <c r="U27" s="12">
        <v>10.220379110251448</v>
      </c>
      <c r="V27" s="12">
        <f>+T27*77</f>
        <v>385</v>
      </c>
      <c r="W27" s="12">
        <v>766.5284332688586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</row>
    <row r="28" spans="2:119" ht="12.75">
      <c r="B28" s="11" t="s">
        <v>39</v>
      </c>
      <c r="C28" s="11" t="s">
        <v>63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v>5</v>
      </c>
      <c r="Q28" s="12">
        <v>11.355976789168277</v>
      </c>
      <c r="R28" s="12">
        <f>+P28*77</f>
        <v>385</v>
      </c>
      <c r="S28" s="12">
        <v>960</v>
      </c>
      <c r="T28" s="12">
        <v>5</v>
      </c>
      <c r="U28" s="12">
        <v>9.709360154738876</v>
      </c>
      <c r="V28" s="12">
        <f>+T28*77</f>
        <v>385</v>
      </c>
      <c r="W28" s="12">
        <v>728.2020116054157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</row>
    <row r="29" spans="2:119" ht="12.75">
      <c r="B29" s="11" t="s">
        <v>39</v>
      </c>
      <c r="C29" s="11" t="s">
        <v>64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5</v>
      </c>
      <c r="Q29" s="12">
        <v>14.194970986460346</v>
      </c>
      <c r="R29" s="12">
        <v>760.4448742746614</v>
      </c>
      <c r="S29" s="12">
        <v>1200</v>
      </c>
      <c r="T29" s="12">
        <v>5</v>
      </c>
      <c r="U29" s="12">
        <v>12.775473887814309</v>
      </c>
      <c r="V29" s="12">
        <v>684.4003868471953</v>
      </c>
      <c r="W29" s="12">
        <v>958.1605415860732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5</v>
      </c>
      <c r="AK29" s="12">
        <v>14.427988394584137</v>
      </c>
      <c r="AL29" s="12">
        <v>577.9381044487426</v>
      </c>
      <c r="AM29" s="12">
        <v>1099.5991295938104</v>
      </c>
      <c r="AN29" s="12">
        <v>5</v>
      </c>
      <c r="AO29" s="12">
        <v>16.679090909090906</v>
      </c>
      <c r="AP29" s="12">
        <v>433.45357833655686</v>
      </c>
      <c r="AQ29" s="12">
        <v>1229.6393617021272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  <c r="DO29" s="12">
        <v>0</v>
      </c>
    </row>
    <row r="30" spans="2:119" ht="12.75">
      <c r="B30" s="11" t="s">
        <v>39</v>
      </c>
      <c r="C30" s="11" t="s">
        <v>65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5</v>
      </c>
      <c r="Q30" s="12">
        <v>14.194970986460346</v>
      </c>
      <c r="R30" s="12">
        <v>722.4226305609283</v>
      </c>
      <c r="S30" s="12">
        <v>1200</v>
      </c>
      <c r="T30" s="12">
        <v>5</v>
      </c>
      <c r="U30" s="12">
        <v>12.136700193423595</v>
      </c>
      <c r="V30" s="12">
        <v>650.1803675048354</v>
      </c>
      <c r="W30" s="12">
        <v>910.2525145067696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5</v>
      </c>
      <c r="AK30" s="12">
        <v>14.427988394584137</v>
      </c>
      <c r="AL30" s="12">
        <v>608.3558994197291</v>
      </c>
      <c r="AM30" s="12">
        <v>1099.5991295938104</v>
      </c>
      <c r="AN30" s="12">
        <v>5</v>
      </c>
      <c r="AO30" s="12">
        <v>17.31786460348162</v>
      </c>
      <c r="AP30" s="12">
        <v>456.2669245647968</v>
      </c>
      <c r="AQ30" s="12">
        <v>1277.547388781431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  <c r="DO30" s="12">
        <v>0</v>
      </c>
    </row>
    <row r="31" spans="2:119" ht="12.75">
      <c r="B31" s="11" t="s">
        <v>39</v>
      </c>
      <c r="C31" s="11" t="s">
        <v>66</v>
      </c>
      <c r="D31" s="12">
        <v>3</v>
      </c>
      <c r="E31" s="12">
        <v>7.636363636363636</v>
      </c>
      <c r="F31" s="12">
        <v>231</v>
      </c>
      <c r="G31" s="12">
        <v>572.7272727272726</v>
      </c>
      <c r="H31" s="12">
        <v>0</v>
      </c>
      <c r="I31" s="12">
        <v>0</v>
      </c>
      <c r="J31" s="12">
        <v>0</v>
      </c>
      <c r="K31" s="12">
        <v>0</v>
      </c>
      <c r="L31" s="12">
        <v>5.551875</v>
      </c>
      <c r="M31" s="12">
        <v>16.581599999999998</v>
      </c>
      <c r="N31" s="12">
        <v>600</v>
      </c>
      <c r="O31" s="12">
        <v>1243.62</v>
      </c>
      <c r="P31" s="12">
        <v>5</v>
      </c>
      <c r="Q31" s="12">
        <v>15</v>
      </c>
      <c r="R31" s="12">
        <v>507.6</v>
      </c>
      <c r="S31" s="12">
        <f>1.2*1155</f>
        <v>1386</v>
      </c>
      <c r="T31" s="12">
        <v>5</v>
      </c>
      <c r="U31" s="12">
        <v>15</v>
      </c>
      <c r="V31" s="12">
        <v>304.56</v>
      </c>
      <c r="W31" s="12">
        <v>1155</v>
      </c>
      <c r="X31" s="12">
        <v>5</v>
      </c>
      <c r="Y31" s="12">
        <v>15</v>
      </c>
      <c r="Z31" s="12">
        <v>681.8181818181819</v>
      </c>
      <c r="AA31" s="12">
        <v>954.5454545454545</v>
      </c>
      <c r="AB31" s="12">
        <v>5.551875</v>
      </c>
      <c r="AC31" s="12">
        <v>16.581599999999998</v>
      </c>
      <c r="AD31" s="12">
        <v>888.3</v>
      </c>
      <c r="AE31" s="12">
        <v>1243.62</v>
      </c>
      <c r="AF31" s="12">
        <v>5.539772727272728</v>
      </c>
      <c r="AG31" s="12">
        <v>16.545454545454547</v>
      </c>
      <c r="AH31" s="12">
        <v>886.3636363636365</v>
      </c>
      <c r="AI31" s="12">
        <v>1240.909090909091</v>
      </c>
      <c r="AJ31" s="12">
        <v>5</v>
      </c>
      <c r="AK31" s="12">
        <v>15</v>
      </c>
      <c r="AL31" s="12">
        <f>1.2*432</f>
        <v>518.4</v>
      </c>
      <c r="AM31" s="12">
        <f>1305*1.2</f>
        <v>1566</v>
      </c>
      <c r="AN31" s="12">
        <v>5</v>
      </c>
      <c r="AO31" s="12">
        <v>15</v>
      </c>
      <c r="AP31" s="12">
        <v>324</v>
      </c>
      <c r="AQ31" s="12">
        <f>1156*1.2</f>
        <v>1387.2</v>
      </c>
      <c r="AR31" s="12">
        <v>5</v>
      </c>
      <c r="AS31" s="12">
        <v>12.727272727272727</v>
      </c>
      <c r="AT31" s="12">
        <v>681.8181818181819</v>
      </c>
      <c r="AU31" s="12">
        <v>954.5454545454545</v>
      </c>
      <c r="AV31" s="12">
        <v>5</v>
      </c>
      <c r="AW31" s="12">
        <v>12.727272727272727</v>
      </c>
      <c r="AX31" s="12">
        <v>385</v>
      </c>
      <c r="AY31" s="12">
        <v>954.5454545454545</v>
      </c>
      <c r="AZ31" s="12">
        <v>2</v>
      </c>
      <c r="BA31" s="12">
        <v>6.1090909090909085</v>
      </c>
      <c r="BB31" s="12">
        <v>154</v>
      </c>
      <c r="BC31" s="12">
        <v>458.1818181818182</v>
      </c>
      <c r="BD31" s="12">
        <v>0</v>
      </c>
      <c r="BE31" s="12">
        <v>0</v>
      </c>
      <c r="BF31" s="12">
        <v>0</v>
      </c>
      <c r="BG31" s="12">
        <v>0</v>
      </c>
      <c r="BH31" s="12">
        <v>5</v>
      </c>
      <c r="BI31" s="12">
        <v>7.5</v>
      </c>
      <c r="BJ31" s="12">
        <v>340.90909090909093</v>
      </c>
      <c r="BK31" s="12">
        <f>614*1.2</f>
        <v>736.8</v>
      </c>
      <c r="BL31" s="12">
        <v>5.113636363636364</v>
      </c>
      <c r="BM31" s="12">
        <v>15.272727272727273</v>
      </c>
      <c r="BN31" s="12">
        <v>818.1818181818182</v>
      </c>
      <c r="BO31" s="12">
        <v>1145.4545454545455</v>
      </c>
      <c r="BP31" s="12">
        <v>5.113636363636364</v>
      </c>
      <c r="BQ31" s="12">
        <v>15.272727272727273</v>
      </c>
      <c r="BR31" s="12">
        <v>818.1818181818182</v>
      </c>
      <c r="BS31" s="12">
        <v>1145.4545454545455</v>
      </c>
      <c r="BT31" s="12">
        <v>5.113636363636364</v>
      </c>
      <c r="BU31" s="12">
        <v>15.272727272727273</v>
      </c>
      <c r="BV31" s="12">
        <v>818.181818181818</v>
      </c>
      <c r="BW31" s="12">
        <v>1176</v>
      </c>
      <c r="BX31" s="12">
        <v>5.113636363636364</v>
      </c>
      <c r="BY31" s="12">
        <v>15.272727272727273</v>
      </c>
      <c r="BZ31" s="12">
        <v>818.1818181818182</v>
      </c>
      <c r="CA31" s="12">
        <v>1145.4545454545455</v>
      </c>
      <c r="CB31" s="12">
        <v>5</v>
      </c>
      <c r="CC31" s="12">
        <v>10.181818181818182</v>
      </c>
      <c r="CD31" s="12">
        <f>1.2*545.454545454545</f>
        <v>654.545454545454</v>
      </c>
      <c r="CE31" s="12">
        <f>786*1.2</f>
        <v>943.1999999999999</v>
      </c>
      <c r="CF31" s="12">
        <v>5</v>
      </c>
      <c r="CG31" s="12">
        <v>10.181818181818182</v>
      </c>
      <c r="CH31" s="12">
        <v>385</v>
      </c>
      <c r="CI31" s="12">
        <v>763.6363636363636</v>
      </c>
      <c r="CJ31" s="12">
        <v>3</v>
      </c>
      <c r="CK31" s="12">
        <v>7.5</v>
      </c>
      <c r="CL31" s="12">
        <v>294</v>
      </c>
      <c r="CM31" s="12">
        <v>577.5</v>
      </c>
      <c r="CN31" s="12">
        <v>0</v>
      </c>
      <c r="CO31" s="12">
        <v>0</v>
      </c>
      <c r="CP31" s="12">
        <v>0</v>
      </c>
      <c r="CQ31" s="12">
        <v>0</v>
      </c>
      <c r="CR31" s="12">
        <v>4</v>
      </c>
      <c r="CS31" s="12">
        <v>7.5</v>
      </c>
      <c r="CT31" s="12">
        <v>340.90909090909093</v>
      </c>
      <c r="CU31" s="12">
        <f>1.2*676</f>
        <v>811.1999999999999</v>
      </c>
      <c r="CV31" s="12">
        <v>5</v>
      </c>
      <c r="CW31" s="12">
        <v>12.727272727272727</v>
      </c>
      <c r="CX31" s="12">
        <v>681.8181818181819</v>
      </c>
      <c r="CY31" s="12">
        <v>954.5454545454545</v>
      </c>
      <c r="CZ31" s="12">
        <v>5</v>
      </c>
      <c r="DA31" s="12">
        <v>12.727272727272727</v>
      </c>
      <c r="DB31" s="12">
        <v>681.8181818181819</v>
      </c>
      <c r="DC31" s="12">
        <v>954.5454545454545</v>
      </c>
      <c r="DD31" s="12">
        <v>5</v>
      </c>
      <c r="DE31" s="12">
        <v>12.727272727272727</v>
      </c>
      <c r="DF31" s="12">
        <v>681.8181818181819</v>
      </c>
      <c r="DG31" s="12">
        <v>954.5454545454545</v>
      </c>
      <c r="DH31" s="12">
        <v>5</v>
      </c>
      <c r="DI31" s="12">
        <v>10</v>
      </c>
      <c r="DJ31" s="12">
        <v>385</v>
      </c>
      <c r="DK31" s="12">
        <f>805*1.2</f>
        <v>966</v>
      </c>
      <c r="DL31" s="12">
        <v>2.4</v>
      </c>
      <c r="DM31" s="12">
        <v>4.5</v>
      </c>
      <c r="DN31" s="12">
        <v>184.8</v>
      </c>
      <c r="DO31" s="12">
        <v>346.5</v>
      </c>
    </row>
    <row r="32" spans="2:119" ht="12.75">
      <c r="B32" s="11" t="s">
        <v>39</v>
      </c>
      <c r="C32" s="11" t="s">
        <v>67</v>
      </c>
      <c r="D32" s="12">
        <v>3</v>
      </c>
      <c r="E32" s="12">
        <v>7.636363636363636</v>
      </c>
      <c r="F32" s="12">
        <v>231</v>
      </c>
      <c r="G32" s="12">
        <v>572.7272727272726</v>
      </c>
      <c r="H32" s="12">
        <v>0</v>
      </c>
      <c r="I32" s="12">
        <v>0</v>
      </c>
      <c r="J32" s="12">
        <v>0</v>
      </c>
      <c r="K32" s="12">
        <v>0</v>
      </c>
      <c r="L32" s="12">
        <v>5.90625</v>
      </c>
      <c r="M32" s="12">
        <v>17.64</v>
      </c>
      <c r="N32" s="12">
        <v>650</v>
      </c>
      <c r="O32" s="12">
        <v>1323</v>
      </c>
      <c r="P32" s="12">
        <v>5</v>
      </c>
      <c r="Q32" s="12">
        <v>15</v>
      </c>
      <c r="R32" s="12">
        <v>540</v>
      </c>
      <c r="S32" s="12">
        <v>1179</v>
      </c>
      <c r="T32" s="12">
        <v>5</v>
      </c>
      <c r="U32" s="12">
        <v>15</v>
      </c>
      <c r="V32" s="12">
        <v>324</v>
      </c>
      <c r="W32" s="12">
        <v>1155</v>
      </c>
      <c r="X32" s="12">
        <v>5</v>
      </c>
      <c r="Y32" s="12">
        <v>15</v>
      </c>
      <c r="Z32" s="12">
        <v>681.8181818181819</v>
      </c>
      <c r="AA32" s="12">
        <v>954.5454545454545</v>
      </c>
      <c r="AB32" s="12">
        <v>5.90625</v>
      </c>
      <c r="AC32" s="12">
        <v>17.64</v>
      </c>
      <c r="AD32" s="12">
        <v>945</v>
      </c>
      <c r="AE32" s="12">
        <v>1323</v>
      </c>
      <c r="AF32" s="12">
        <v>5.539772727272728</v>
      </c>
      <c r="AG32" s="12">
        <v>16.545454545454547</v>
      </c>
      <c r="AH32" s="12">
        <v>886.3636363636365</v>
      </c>
      <c r="AI32" s="12">
        <v>1240.909090909091</v>
      </c>
      <c r="AJ32" s="12">
        <v>5</v>
      </c>
      <c r="AK32" s="12">
        <v>15</v>
      </c>
      <c r="AL32" s="12">
        <f>1.2*406.08</f>
        <v>487.29599999999994</v>
      </c>
      <c r="AM32" s="12">
        <f>1305*1.2</f>
        <v>1566</v>
      </c>
      <c r="AN32" s="12">
        <v>5</v>
      </c>
      <c r="AO32" s="12">
        <v>15</v>
      </c>
      <c r="AP32" s="12">
        <v>304.56</v>
      </c>
      <c r="AQ32" s="12">
        <v>1155</v>
      </c>
      <c r="AR32" s="12">
        <v>5</v>
      </c>
      <c r="AS32" s="12">
        <v>12.727272727272727</v>
      </c>
      <c r="AT32" s="12">
        <v>681.8181818181819</v>
      </c>
      <c r="AU32" s="12">
        <v>954.5454545454545</v>
      </c>
      <c r="AV32" s="12">
        <v>5</v>
      </c>
      <c r="AW32" s="12">
        <v>12.727272727272727</v>
      </c>
      <c r="AX32" s="12">
        <v>385</v>
      </c>
      <c r="AY32" s="12">
        <v>954.5454545454545</v>
      </c>
      <c r="AZ32" s="12">
        <v>2</v>
      </c>
      <c r="BA32" s="12">
        <v>6.1090909090909085</v>
      </c>
      <c r="BB32" s="12">
        <v>154</v>
      </c>
      <c r="BC32" s="12">
        <v>458.1818181818182</v>
      </c>
      <c r="BD32" s="12">
        <v>0</v>
      </c>
      <c r="BE32" s="12">
        <v>0</v>
      </c>
      <c r="BF32" s="12">
        <v>0</v>
      </c>
      <c r="BG32" s="12">
        <v>0</v>
      </c>
      <c r="BH32" s="12">
        <v>5</v>
      </c>
      <c r="BI32" s="12">
        <v>7.5</v>
      </c>
      <c r="BJ32" s="12">
        <v>340.90909090909093</v>
      </c>
      <c r="BK32" s="12">
        <v>736.8</v>
      </c>
      <c r="BL32" s="12">
        <v>5.113636363636364</v>
      </c>
      <c r="BM32" s="12">
        <v>15.272727272727273</v>
      </c>
      <c r="BN32" s="12">
        <v>818.1818181818182</v>
      </c>
      <c r="BO32" s="12">
        <v>1145.4545454545455</v>
      </c>
      <c r="BP32" s="12">
        <v>5.113636363636364</v>
      </c>
      <c r="BQ32" s="12">
        <v>15.272727272727273</v>
      </c>
      <c r="BR32" s="12">
        <v>818.1818181818182</v>
      </c>
      <c r="BS32" s="12">
        <v>1145.4545454545455</v>
      </c>
      <c r="BT32" s="12">
        <v>5.113636363636364</v>
      </c>
      <c r="BU32" s="12">
        <v>15.272727272727273</v>
      </c>
      <c r="BV32" s="12">
        <v>818.1818181818182</v>
      </c>
      <c r="BW32" s="12">
        <v>1176</v>
      </c>
      <c r="BX32" s="12">
        <v>5.113636363636364</v>
      </c>
      <c r="BY32" s="12">
        <v>15.272727272727273</v>
      </c>
      <c r="BZ32" s="12">
        <v>818.1818181818182</v>
      </c>
      <c r="CA32" s="12">
        <v>1145.4545454545455</v>
      </c>
      <c r="CB32" s="12">
        <v>5</v>
      </c>
      <c r="CC32" s="12">
        <v>10.181818181818182</v>
      </c>
      <c r="CD32" s="12">
        <f>1.2*545.454545454545</f>
        <v>654.545454545454</v>
      </c>
      <c r="CE32" s="12">
        <f>786*1.2</f>
        <v>943.1999999999999</v>
      </c>
      <c r="CF32" s="12">
        <v>5</v>
      </c>
      <c r="CG32" s="12">
        <v>10.181818181818182</v>
      </c>
      <c r="CH32" s="12">
        <v>385</v>
      </c>
      <c r="CI32" s="12">
        <v>763.6363636363636</v>
      </c>
      <c r="CJ32" s="12">
        <v>3</v>
      </c>
      <c r="CK32" s="12">
        <v>7.5</v>
      </c>
      <c r="CL32" s="12">
        <v>294</v>
      </c>
      <c r="CM32" s="12">
        <v>577.5</v>
      </c>
      <c r="CN32" s="12">
        <v>0</v>
      </c>
      <c r="CO32" s="12">
        <v>0</v>
      </c>
      <c r="CP32" s="12">
        <v>0</v>
      </c>
      <c r="CQ32" s="12">
        <v>0</v>
      </c>
      <c r="CR32" s="12">
        <v>4</v>
      </c>
      <c r="CS32" s="12">
        <v>7.5</v>
      </c>
      <c r="CT32" s="12">
        <v>340.90909090909093</v>
      </c>
      <c r="CU32" s="12">
        <f>676*1.2</f>
        <v>811.1999999999999</v>
      </c>
      <c r="CV32" s="12">
        <v>5</v>
      </c>
      <c r="CW32" s="12">
        <v>12.727272727272727</v>
      </c>
      <c r="CX32" s="12">
        <v>681.8181818181819</v>
      </c>
      <c r="CY32" s="12">
        <v>954.5454545454545</v>
      </c>
      <c r="CZ32" s="12">
        <v>5</v>
      </c>
      <c r="DA32" s="12">
        <v>12.727272727272727</v>
      </c>
      <c r="DB32" s="12">
        <v>681.8181818181819</v>
      </c>
      <c r="DC32" s="12">
        <v>954.5454545454545</v>
      </c>
      <c r="DD32" s="12">
        <v>5</v>
      </c>
      <c r="DE32" s="12">
        <v>12.727272727272727</v>
      </c>
      <c r="DF32" s="12">
        <v>681.8181818181819</v>
      </c>
      <c r="DG32" s="12">
        <v>954.5454545454545</v>
      </c>
      <c r="DH32" s="12">
        <v>5</v>
      </c>
      <c r="DI32" s="12">
        <v>10</v>
      </c>
      <c r="DJ32" s="12">
        <v>385</v>
      </c>
      <c r="DK32" s="12">
        <f>805*1.2</f>
        <v>966</v>
      </c>
      <c r="DL32" s="12">
        <v>2.4</v>
      </c>
      <c r="DM32" s="12">
        <v>4.5</v>
      </c>
      <c r="DN32" s="12">
        <v>184.8</v>
      </c>
      <c r="DO32" s="12">
        <v>346.5</v>
      </c>
    </row>
    <row r="33" spans="2:119" ht="12.75">
      <c r="B33" s="11" t="s">
        <v>39</v>
      </c>
      <c r="C33" s="11" t="s">
        <v>68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v>5</v>
      </c>
      <c r="Q33" s="12">
        <v>15.12</v>
      </c>
      <c r="R33" s="12">
        <f>+P33*98</f>
        <v>490</v>
      </c>
      <c r="S33" s="12">
        <f>1164.24</f>
        <v>1164.24</v>
      </c>
      <c r="T33" s="12">
        <v>5</v>
      </c>
      <c r="U33" s="12">
        <v>15</v>
      </c>
      <c r="V33" s="12">
        <v>456.84</v>
      </c>
      <c r="W33" s="12">
        <v>1155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>
        <v>5</v>
      </c>
      <c r="AK33" s="12">
        <v>15</v>
      </c>
      <c r="AL33" s="12">
        <v>540</v>
      </c>
      <c r="AM33" s="12">
        <v>1155</v>
      </c>
      <c r="AN33" s="12">
        <v>3</v>
      </c>
      <c r="AO33" s="12">
        <v>15</v>
      </c>
      <c r="AP33" s="12">
        <v>405</v>
      </c>
      <c r="AQ33" s="12">
        <v>1155</v>
      </c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</row>
    <row r="34" spans="2:119" ht="12.75">
      <c r="B34" s="11" t="s">
        <v>39</v>
      </c>
      <c r="C34" s="11" t="s">
        <v>69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v>5</v>
      </c>
      <c r="Q34" s="12">
        <v>15.12</v>
      </c>
      <c r="R34" s="12">
        <f>+P34*98</f>
        <v>490</v>
      </c>
      <c r="S34" s="12">
        <f>1.2*1164.24</f>
        <v>1397.088</v>
      </c>
      <c r="T34" s="12">
        <v>5</v>
      </c>
      <c r="U34" s="12">
        <v>15</v>
      </c>
      <c r="V34" s="12">
        <v>486</v>
      </c>
      <c r="W34" s="12">
        <v>1155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>
        <v>5</v>
      </c>
      <c r="AK34" s="12">
        <v>15</v>
      </c>
      <c r="AL34" s="12">
        <v>507.6</v>
      </c>
      <c r="AM34" s="12">
        <v>1155</v>
      </c>
      <c r="AN34" s="12">
        <v>3</v>
      </c>
      <c r="AO34" s="12">
        <v>15</v>
      </c>
      <c r="AP34" s="12">
        <v>380.7</v>
      </c>
      <c r="AQ34" s="12">
        <v>1155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</row>
    <row r="35" spans="2:119" ht="12.75">
      <c r="B35" s="11" t="s">
        <v>39</v>
      </c>
      <c r="C35" s="11" t="s">
        <v>70</v>
      </c>
      <c r="D35" s="12">
        <v>3.6</v>
      </c>
      <c r="E35" s="12">
        <v>11.946666666666667</v>
      </c>
      <c r="F35" s="12">
        <v>288</v>
      </c>
      <c r="G35" s="12">
        <v>896</v>
      </c>
      <c r="H35" s="12">
        <v>2</v>
      </c>
      <c r="I35" s="12">
        <v>6</v>
      </c>
      <c r="J35" s="12">
        <v>80</v>
      </c>
      <c r="K35" s="12">
        <v>462</v>
      </c>
      <c r="L35" s="12">
        <v>6</v>
      </c>
      <c r="M35" s="12">
        <v>24.796799999999998</v>
      </c>
      <c r="N35" s="12">
        <v>500</v>
      </c>
      <c r="O35" s="12">
        <v>1859.76</v>
      </c>
      <c r="P35" s="12">
        <v>10</v>
      </c>
      <c r="Q35" s="12">
        <v>36.9</v>
      </c>
      <c r="R35" s="12">
        <v>664.2</v>
      </c>
      <c r="S35" s="12">
        <v>2767.5</v>
      </c>
      <c r="T35" s="12">
        <v>6</v>
      </c>
      <c r="U35" s="12">
        <v>21.2544</v>
      </c>
      <c r="V35" s="12">
        <v>398.52</v>
      </c>
      <c r="W35" s="12">
        <v>1594.08</v>
      </c>
      <c r="X35" s="12">
        <v>6</v>
      </c>
      <c r="Y35" s="12">
        <v>19.91111111111111</v>
      </c>
      <c r="Z35" s="12">
        <v>480</v>
      </c>
      <c r="AA35" s="12">
        <v>1493.3333333333333</v>
      </c>
      <c r="AB35" s="12">
        <v>6</v>
      </c>
      <c r="AC35" s="12">
        <v>24.796799999999998</v>
      </c>
      <c r="AD35" s="12">
        <v>531.36</v>
      </c>
      <c r="AE35" s="12">
        <v>1859.76</v>
      </c>
      <c r="AF35" s="12">
        <v>7</v>
      </c>
      <c r="AG35" s="12">
        <v>25.884444444444444</v>
      </c>
      <c r="AH35" s="12">
        <v>624</v>
      </c>
      <c r="AI35" s="12">
        <v>1941.3333333333333</v>
      </c>
      <c r="AJ35" s="12">
        <v>8</v>
      </c>
      <c r="AK35" s="12">
        <v>29.52</v>
      </c>
      <c r="AL35" s="12">
        <v>553.5</v>
      </c>
      <c r="AM35" s="12">
        <v>2214</v>
      </c>
      <c r="AN35" s="12">
        <v>6</v>
      </c>
      <c r="AO35" s="12">
        <v>23.616</v>
      </c>
      <c r="AP35" s="12">
        <v>415.125</v>
      </c>
      <c r="AQ35" s="12">
        <v>1660.5</v>
      </c>
      <c r="AR35" s="12">
        <v>6</v>
      </c>
      <c r="AS35" s="12">
        <v>19.91111111111111</v>
      </c>
      <c r="AT35" s="12">
        <v>480</v>
      </c>
      <c r="AU35" s="12">
        <v>1493.3333333333333</v>
      </c>
      <c r="AV35" s="12">
        <v>5</v>
      </c>
      <c r="AW35" s="12">
        <v>19.91111111111111</v>
      </c>
      <c r="AX35" s="12">
        <v>480</v>
      </c>
      <c r="AY35" s="12">
        <v>1493.3333333333333</v>
      </c>
      <c r="AZ35" s="12">
        <v>2</v>
      </c>
      <c r="BA35" s="12">
        <v>9.557333333333334</v>
      </c>
      <c r="BB35" s="12">
        <v>154</v>
      </c>
      <c r="BC35" s="12">
        <v>716.8</v>
      </c>
      <c r="BD35" s="12">
        <v>1.5</v>
      </c>
      <c r="BE35" s="12">
        <v>7.5</v>
      </c>
      <c r="BF35" s="12">
        <v>120</v>
      </c>
      <c r="BG35" s="12">
        <v>577.5</v>
      </c>
      <c r="BH35" s="12">
        <v>3.3333333333333335</v>
      </c>
      <c r="BI35" s="12">
        <v>9.955555555555556</v>
      </c>
      <c r="BJ35" s="12">
        <v>266.6666666666667</v>
      </c>
      <c r="BK35" s="12">
        <v>746.6666666666666</v>
      </c>
      <c r="BL35" s="12">
        <v>6</v>
      </c>
      <c r="BM35" s="12">
        <v>23.893333333333334</v>
      </c>
      <c r="BN35" s="12">
        <v>640</v>
      </c>
      <c r="BO35" s="12">
        <v>1792</v>
      </c>
      <c r="BP35" s="12">
        <v>6</v>
      </c>
      <c r="BQ35" s="12">
        <v>23.893333333333334</v>
      </c>
      <c r="BR35" s="12">
        <v>640</v>
      </c>
      <c r="BS35" s="12">
        <v>1792</v>
      </c>
      <c r="BT35" s="12">
        <v>6</v>
      </c>
      <c r="BU35" s="12">
        <v>23.893333333333334</v>
      </c>
      <c r="BV35" s="12">
        <v>640</v>
      </c>
      <c r="BW35" s="12">
        <v>1792</v>
      </c>
      <c r="BX35" s="12">
        <v>6</v>
      </c>
      <c r="BY35" s="12">
        <v>23.893333333333334</v>
      </c>
      <c r="BZ35" s="12">
        <v>640</v>
      </c>
      <c r="CA35" s="12">
        <v>1792</v>
      </c>
      <c r="CB35" s="12">
        <v>5.333333333333334</v>
      </c>
      <c r="CC35" s="12">
        <v>15.92888888888889</v>
      </c>
      <c r="CD35" s="12">
        <v>426.66666666666674</v>
      </c>
      <c r="CE35" s="12">
        <v>1194.6666666666667</v>
      </c>
      <c r="CF35" s="12">
        <v>5</v>
      </c>
      <c r="CG35" s="12">
        <v>15.92888888888889</v>
      </c>
      <c r="CH35" s="12">
        <v>426.66666666666674</v>
      </c>
      <c r="CI35" s="12">
        <v>1194.6666666666667</v>
      </c>
      <c r="CJ35" s="12">
        <v>4</v>
      </c>
      <c r="CK35" s="12">
        <v>9.955555555555556</v>
      </c>
      <c r="CL35" s="12">
        <v>308</v>
      </c>
      <c r="CM35" s="12">
        <v>746.6666666666666</v>
      </c>
      <c r="CN35" s="12">
        <v>1.5</v>
      </c>
      <c r="CO35" s="12">
        <v>7.5</v>
      </c>
      <c r="CP35" s="12">
        <v>120</v>
      </c>
      <c r="CQ35" s="12">
        <v>577.5</v>
      </c>
      <c r="CR35" s="12">
        <v>3.3333333333333335</v>
      </c>
      <c r="CS35" s="12">
        <v>9.955555555555556</v>
      </c>
      <c r="CT35" s="12">
        <v>266.6666666666667</v>
      </c>
      <c r="CU35" s="12">
        <v>746.6666666666666</v>
      </c>
      <c r="CV35" s="12">
        <v>6</v>
      </c>
      <c r="CW35" s="12">
        <v>19.91111111111111</v>
      </c>
      <c r="CX35" s="12">
        <v>533.3333333333334</v>
      </c>
      <c r="CY35" s="12">
        <v>1493.3333333333333</v>
      </c>
      <c r="CZ35" s="12">
        <v>6</v>
      </c>
      <c r="DA35" s="12">
        <v>19.91111111111111</v>
      </c>
      <c r="DB35" s="12">
        <v>533.3333333333334</v>
      </c>
      <c r="DC35" s="12">
        <v>1493.3333333333333</v>
      </c>
      <c r="DD35" s="12">
        <v>6</v>
      </c>
      <c r="DE35" s="12">
        <v>19.91111111111111</v>
      </c>
      <c r="DF35" s="12">
        <v>533.3333333333334</v>
      </c>
      <c r="DG35" s="12">
        <v>1493.3333333333333</v>
      </c>
      <c r="DH35" s="12">
        <v>5</v>
      </c>
      <c r="DI35" s="12">
        <v>9.955555555555556</v>
      </c>
      <c r="DJ35" s="12">
        <v>373.3333333333333</v>
      </c>
      <c r="DK35" s="12">
        <v>746.6666666666666</v>
      </c>
      <c r="DL35" s="12">
        <v>2.4</v>
      </c>
      <c r="DM35" s="12">
        <v>5.973333333333334</v>
      </c>
      <c r="DN35" s="12">
        <v>184.8</v>
      </c>
      <c r="DO35" s="12">
        <v>448</v>
      </c>
    </row>
    <row r="36" spans="2:119" ht="12.75">
      <c r="B36" s="11" t="s">
        <v>39</v>
      </c>
      <c r="C36" s="11" t="s">
        <v>71</v>
      </c>
      <c r="D36" s="12">
        <v>3.6</v>
      </c>
      <c r="E36" s="12">
        <v>11.946666666666667</v>
      </c>
      <c r="F36" s="12">
        <v>288</v>
      </c>
      <c r="G36" s="12">
        <v>896</v>
      </c>
      <c r="H36" s="12">
        <v>2</v>
      </c>
      <c r="I36" s="12">
        <v>6</v>
      </c>
      <c r="J36" s="12">
        <v>80</v>
      </c>
      <c r="K36" s="12">
        <v>462</v>
      </c>
      <c r="L36" s="12">
        <v>6</v>
      </c>
      <c r="M36" s="12">
        <v>25.83</v>
      </c>
      <c r="N36" s="12">
        <v>525</v>
      </c>
      <c r="O36" s="12">
        <v>1937.25</v>
      </c>
      <c r="P36" s="12">
        <v>10</v>
      </c>
      <c r="Q36" s="12">
        <v>36.9</v>
      </c>
      <c r="R36" s="12">
        <v>691.875</v>
      </c>
      <c r="S36" s="12">
        <v>2767.5</v>
      </c>
      <c r="T36" s="12">
        <v>6</v>
      </c>
      <c r="U36" s="12">
        <v>22.14</v>
      </c>
      <c r="V36" s="12">
        <v>415.125</v>
      </c>
      <c r="W36" s="12">
        <v>1660.5</v>
      </c>
      <c r="X36" s="12">
        <v>6</v>
      </c>
      <c r="Y36" s="12">
        <v>19.91111111111111</v>
      </c>
      <c r="Z36" s="12">
        <v>480</v>
      </c>
      <c r="AA36" s="12">
        <v>1493.3333333333333</v>
      </c>
      <c r="AB36" s="12">
        <v>7</v>
      </c>
      <c r="AC36" s="12">
        <v>25.83</v>
      </c>
      <c r="AD36" s="12">
        <v>553.5</v>
      </c>
      <c r="AE36" s="12">
        <v>1937.25</v>
      </c>
      <c r="AF36" s="12">
        <v>7</v>
      </c>
      <c r="AG36" s="12">
        <v>25.884444444444444</v>
      </c>
      <c r="AH36" s="12">
        <v>624</v>
      </c>
      <c r="AI36" s="12">
        <v>1941.3333333333333</v>
      </c>
      <c r="AJ36" s="12">
        <v>7</v>
      </c>
      <c r="AK36" s="12">
        <v>29.52</v>
      </c>
      <c r="AL36" s="12">
        <v>531.36</v>
      </c>
      <c r="AM36" s="12">
        <v>2214</v>
      </c>
      <c r="AN36" s="12">
        <v>6</v>
      </c>
      <c r="AO36" s="12">
        <v>23.616</v>
      </c>
      <c r="AP36" s="12">
        <v>398.52</v>
      </c>
      <c r="AQ36" s="12">
        <v>1660.5</v>
      </c>
      <c r="AR36" s="12">
        <v>6</v>
      </c>
      <c r="AS36" s="12">
        <v>19.91111111111111</v>
      </c>
      <c r="AT36" s="12">
        <v>480</v>
      </c>
      <c r="AU36" s="12">
        <v>1493.3333333333333</v>
      </c>
      <c r="AV36" s="12">
        <v>5</v>
      </c>
      <c r="AW36" s="12">
        <v>19.91111111111111</v>
      </c>
      <c r="AX36" s="12">
        <v>480</v>
      </c>
      <c r="AY36" s="12">
        <v>1493.3333333333333</v>
      </c>
      <c r="AZ36" s="12">
        <v>2</v>
      </c>
      <c r="BA36" s="12">
        <v>9.557333333333334</v>
      </c>
      <c r="BB36" s="12">
        <v>154</v>
      </c>
      <c r="BC36" s="12">
        <v>716.8</v>
      </c>
      <c r="BD36" s="12">
        <v>1.5</v>
      </c>
      <c r="BE36" s="12">
        <v>7.5</v>
      </c>
      <c r="BF36" s="12">
        <v>120</v>
      </c>
      <c r="BG36" s="12">
        <v>577.5</v>
      </c>
      <c r="BH36" s="12">
        <v>3.3333333333333335</v>
      </c>
      <c r="BI36" s="12">
        <v>9.955555555555556</v>
      </c>
      <c r="BJ36" s="12">
        <v>266.6666666666667</v>
      </c>
      <c r="BK36" s="12">
        <v>746.6666666666666</v>
      </c>
      <c r="BL36" s="12">
        <v>6</v>
      </c>
      <c r="BM36" s="12">
        <v>23.893333333333334</v>
      </c>
      <c r="BN36" s="12">
        <v>640</v>
      </c>
      <c r="BO36" s="12">
        <v>1792</v>
      </c>
      <c r="BP36" s="12">
        <v>6</v>
      </c>
      <c r="BQ36" s="12">
        <v>23.893333333333334</v>
      </c>
      <c r="BR36" s="12">
        <v>640</v>
      </c>
      <c r="BS36" s="12">
        <v>1792</v>
      </c>
      <c r="BT36" s="12">
        <v>6</v>
      </c>
      <c r="BU36" s="12">
        <v>23.893333333333334</v>
      </c>
      <c r="BV36" s="12">
        <v>640</v>
      </c>
      <c r="BW36" s="12">
        <v>1792</v>
      </c>
      <c r="BX36" s="12">
        <v>6</v>
      </c>
      <c r="BY36" s="12">
        <v>23.893333333333334</v>
      </c>
      <c r="BZ36" s="12">
        <v>640</v>
      </c>
      <c r="CA36" s="12">
        <v>1792</v>
      </c>
      <c r="CB36" s="12">
        <v>5.333333333333334</v>
      </c>
      <c r="CC36" s="12">
        <v>15.92888888888889</v>
      </c>
      <c r="CD36" s="12">
        <v>426.66666666666674</v>
      </c>
      <c r="CE36" s="12">
        <v>1194.6666666666667</v>
      </c>
      <c r="CF36" s="12">
        <v>5</v>
      </c>
      <c r="CG36" s="12">
        <v>15.92888888888889</v>
      </c>
      <c r="CH36" s="12">
        <v>426.66666666666674</v>
      </c>
      <c r="CI36" s="12">
        <v>1194.6666666666667</v>
      </c>
      <c r="CJ36" s="12">
        <v>4</v>
      </c>
      <c r="CK36" s="12">
        <v>9.955555555555556</v>
      </c>
      <c r="CL36" s="12">
        <v>308</v>
      </c>
      <c r="CM36" s="12">
        <v>746.6666666666666</v>
      </c>
      <c r="CN36" s="12">
        <v>1.5</v>
      </c>
      <c r="CO36" s="12">
        <v>7.5</v>
      </c>
      <c r="CP36" s="12">
        <v>120</v>
      </c>
      <c r="CQ36" s="12">
        <v>577.5</v>
      </c>
      <c r="CR36" s="12">
        <v>3.3333333333333335</v>
      </c>
      <c r="CS36" s="12">
        <v>9.955555555555556</v>
      </c>
      <c r="CT36" s="12">
        <v>266.6666666666667</v>
      </c>
      <c r="CU36" s="12">
        <v>746.6666666666666</v>
      </c>
      <c r="CV36" s="12">
        <v>6</v>
      </c>
      <c r="CW36" s="12">
        <v>19.91111111111111</v>
      </c>
      <c r="CX36" s="12">
        <v>533.3333333333334</v>
      </c>
      <c r="CY36" s="12">
        <v>1493.3333333333333</v>
      </c>
      <c r="CZ36" s="12">
        <v>6</v>
      </c>
      <c r="DA36" s="12">
        <v>19.91111111111111</v>
      </c>
      <c r="DB36" s="12">
        <v>533.3333333333334</v>
      </c>
      <c r="DC36" s="12">
        <v>1493.3333333333333</v>
      </c>
      <c r="DD36" s="12">
        <v>6</v>
      </c>
      <c r="DE36" s="12">
        <v>19.91111111111111</v>
      </c>
      <c r="DF36" s="12">
        <v>533.3333333333334</v>
      </c>
      <c r="DG36" s="12">
        <v>1493.3333333333333</v>
      </c>
      <c r="DH36" s="12">
        <v>5</v>
      </c>
      <c r="DI36" s="12">
        <v>9.955555555555556</v>
      </c>
      <c r="DJ36" s="12">
        <v>373.3333333333333</v>
      </c>
      <c r="DK36" s="12">
        <v>746.6666666666666</v>
      </c>
      <c r="DL36" s="12">
        <v>2.4</v>
      </c>
      <c r="DM36" s="12">
        <v>5.973333333333334</v>
      </c>
      <c r="DN36" s="12">
        <v>184.8</v>
      </c>
      <c r="DO36" s="12">
        <v>448</v>
      </c>
    </row>
    <row r="37" spans="2:119" ht="12.75">
      <c r="B37" s="11" t="s">
        <v>39</v>
      </c>
      <c r="C37" s="11" t="s">
        <v>72</v>
      </c>
      <c r="D37" s="12">
        <v>2</v>
      </c>
      <c r="E37" s="12">
        <v>7.695644444444443</v>
      </c>
      <c r="F37" s="12">
        <v>186</v>
      </c>
      <c r="G37" s="12">
        <v>577.1733333333332</v>
      </c>
      <c r="H37" s="12">
        <v>0</v>
      </c>
      <c r="I37" s="12">
        <v>0</v>
      </c>
      <c r="J37" s="12">
        <v>0</v>
      </c>
      <c r="K37" s="12">
        <v>0</v>
      </c>
      <c r="L37" s="12">
        <v>9.98083897485493</v>
      </c>
      <c r="M37" s="12">
        <v>29.80943907156672</v>
      </c>
      <c r="N37" s="12">
        <v>945</v>
      </c>
      <c r="O37" s="12">
        <v>2235.707930367504</v>
      </c>
      <c r="P37" s="12">
        <v>9</v>
      </c>
      <c r="Q37" s="12">
        <v>28.389941972920692</v>
      </c>
      <c r="R37" s="12">
        <v>1064.622823984526</v>
      </c>
      <c r="S37" s="12">
        <v>2400</v>
      </c>
      <c r="T37" s="12">
        <v>8.55500483558994</v>
      </c>
      <c r="U37" s="12">
        <v>25.550947775628618</v>
      </c>
      <c r="V37" s="12">
        <v>958.1605415860732</v>
      </c>
      <c r="W37" s="12">
        <v>1916.3210831721465</v>
      </c>
      <c r="X37" s="12">
        <v>2</v>
      </c>
      <c r="Y37" s="12">
        <v>12.826074074074072</v>
      </c>
      <c r="Z37" s="12">
        <v>196</v>
      </c>
      <c r="AA37" s="12">
        <v>961.9555555555554</v>
      </c>
      <c r="AB37" s="12">
        <v>9.98083897485493</v>
      </c>
      <c r="AC37" s="12">
        <v>29.80943907156672</v>
      </c>
      <c r="AD37" s="12">
        <v>670.7123791102512</v>
      </c>
      <c r="AE37" s="12">
        <v>2235.707930367504</v>
      </c>
      <c r="AF37" s="12">
        <v>5.582777777777777</v>
      </c>
      <c r="AG37" s="12">
        <v>16.673896296296295</v>
      </c>
      <c r="AH37" s="12">
        <v>625.271111111111</v>
      </c>
      <c r="AI37" s="12">
        <v>1250.542222222222</v>
      </c>
      <c r="AJ37" s="12">
        <v>7.224226305609283</v>
      </c>
      <c r="AK37" s="12">
        <v>22.71195357833655</v>
      </c>
      <c r="AL37" s="12">
        <v>809.1133462282396</v>
      </c>
      <c r="AM37" s="12">
        <v>1703.3965183752414</v>
      </c>
      <c r="AN37" s="12">
        <v>5.779381044487426</v>
      </c>
      <c r="AO37" s="12">
        <v>18.169562862669242</v>
      </c>
      <c r="AP37" s="12">
        <v>606.8350096711796</v>
      </c>
      <c r="AQ37" s="12">
        <v>1277.547388781431</v>
      </c>
      <c r="AR37" s="12">
        <v>5</v>
      </c>
      <c r="AS37" s="12">
        <v>12.826074074074072</v>
      </c>
      <c r="AT37" s="12">
        <v>480.9777777777777</v>
      </c>
      <c r="AU37" s="12">
        <v>961.9555555555554</v>
      </c>
      <c r="AV37" s="12">
        <v>4</v>
      </c>
      <c r="AW37" s="12">
        <v>12.826074074074072</v>
      </c>
      <c r="AX37" s="12">
        <v>392</v>
      </c>
      <c r="AY37" s="12">
        <v>961.9555555555554</v>
      </c>
      <c r="AZ37" s="12">
        <v>2</v>
      </c>
      <c r="BA37" s="12">
        <v>6.156515555555554</v>
      </c>
      <c r="BB37" s="12">
        <v>154</v>
      </c>
      <c r="BC37" s="12">
        <v>461.7386666666666</v>
      </c>
      <c r="BD37" s="12">
        <v>0</v>
      </c>
      <c r="BE37" s="12">
        <v>0</v>
      </c>
      <c r="BF37" s="12">
        <v>0</v>
      </c>
      <c r="BG37" s="12">
        <v>0</v>
      </c>
      <c r="BH37" s="12">
        <v>2.5</v>
      </c>
      <c r="BI37" s="12">
        <v>7.5</v>
      </c>
      <c r="BJ37" s="12">
        <v>196</v>
      </c>
      <c r="BK37" s="12">
        <v>480.9777777777777</v>
      </c>
      <c r="BL37" s="12">
        <v>5.153333333333333</v>
      </c>
      <c r="BM37" s="12">
        <v>15.391288888888887</v>
      </c>
      <c r="BN37" s="12">
        <v>577.1733333333333</v>
      </c>
      <c r="BO37" s="12">
        <v>1154.3466666666666</v>
      </c>
      <c r="BP37" s="12">
        <v>5.153333333333333</v>
      </c>
      <c r="BQ37" s="12">
        <v>15.391288888888887</v>
      </c>
      <c r="BR37" s="12">
        <v>577.1733333333333</v>
      </c>
      <c r="BS37" s="12">
        <v>1154.3466666666666</v>
      </c>
      <c r="BT37" s="12">
        <v>5.153333333333333</v>
      </c>
      <c r="BU37" s="12">
        <v>15.391288888888887</v>
      </c>
      <c r="BV37" s="12">
        <v>577.1733333333333</v>
      </c>
      <c r="BW37" s="12">
        <v>1154.3466666666666</v>
      </c>
      <c r="BX37" s="12">
        <v>5.153333333333333</v>
      </c>
      <c r="BY37" s="12">
        <v>15.391288888888887</v>
      </c>
      <c r="BZ37" s="12">
        <v>577.1733333333333</v>
      </c>
      <c r="CA37" s="12">
        <v>1154.3466666666666</v>
      </c>
      <c r="CB37" s="12">
        <v>5</v>
      </c>
      <c r="CC37" s="12">
        <v>10.260859259259258</v>
      </c>
      <c r="CD37" s="12">
        <v>384.7822222222222</v>
      </c>
      <c r="CE37" s="12">
        <v>769.5644444444443</v>
      </c>
      <c r="CF37" s="12">
        <v>4</v>
      </c>
      <c r="CG37" s="12">
        <v>10.260859259259258</v>
      </c>
      <c r="CH37" s="12">
        <v>384.7822222222222</v>
      </c>
      <c r="CI37" s="12">
        <v>769.5644444444443</v>
      </c>
      <c r="CJ37" s="12">
        <v>3</v>
      </c>
      <c r="CK37" s="12">
        <v>7.5</v>
      </c>
      <c r="CL37" s="12">
        <v>294</v>
      </c>
      <c r="CM37" s="12">
        <v>480.9777777777777</v>
      </c>
      <c r="CN37" s="12">
        <v>0</v>
      </c>
      <c r="CO37" s="12">
        <v>0</v>
      </c>
      <c r="CP37" s="12">
        <v>0</v>
      </c>
      <c r="CQ37" s="12">
        <v>0</v>
      </c>
      <c r="CR37" s="12">
        <v>2.5</v>
      </c>
      <c r="CS37" s="12">
        <v>7.5</v>
      </c>
      <c r="CT37" s="12">
        <v>343.55555555555554</v>
      </c>
      <c r="CU37" s="12">
        <v>480.9777777777777</v>
      </c>
      <c r="CV37" s="12">
        <v>5</v>
      </c>
      <c r="CW37" s="12">
        <v>12.826074074074072</v>
      </c>
      <c r="CX37" s="12">
        <v>480.9777777777777</v>
      </c>
      <c r="CY37" s="12">
        <v>961.9555555555554</v>
      </c>
      <c r="CZ37" s="12">
        <v>5</v>
      </c>
      <c r="DA37" s="12">
        <v>12.826074074074072</v>
      </c>
      <c r="DB37" s="12">
        <v>480.9777777777777</v>
      </c>
      <c r="DC37" s="12">
        <v>961.9555555555554</v>
      </c>
      <c r="DD37" s="12">
        <v>5</v>
      </c>
      <c r="DE37" s="12">
        <v>12.826074074074072</v>
      </c>
      <c r="DF37" s="12">
        <v>480.9777777777777</v>
      </c>
      <c r="DG37" s="12">
        <v>961.9555555555554</v>
      </c>
      <c r="DH37" s="12">
        <v>5</v>
      </c>
      <c r="DI37" s="12">
        <v>7.5</v>
      </c>
      <c r="DJ37" s="12">
        <v>240.48888888888885</v>
      </c>
      <c r="DK37" s="12">
        <f>490*1.2</f>
        <v>588</v>
      </c>
      <c r="DL37" s="12">
        <v>2.4</v>
      </c>
      <c r="DM37" s="12">
        <v>4.5</v>
      </c>
      <c r="DN37" s="12">
        <v>184.8</v>
      </c>
      <c r="DO37" s="12">
        <f>1.2*392</f>
        <v>470.4</v>
      </c>
    </row>
    <row r="38" spans="2:119" ht="12.75">
      <c r="B38" s="11" t="s">
        <v>39</v>
      </c>
      <c r="C38" s="11" t="s">
        <v>73</v>
      </c>
      <c r="D38" s="12">
        <v>2</v>
      </c>
      <c r="E38" s="12">
        <v>7.695644444444443</v>
      </c>
      <c r="F38" s="12">
        <v>186</v>
      </c>
      <c r="G38" s="12">
        <v>577.1733333333332</v>
      </c>
      <c r="H38" s="12">
        <v>0</v>
      </c>
      <c r="I38" s="12">
        <v>0</v>
      </c>
      <c r="J38" s="12">
        <v>0</v>
      </c>
      <c r="K38" s="12">
        <v>0</v>
      </c>
      <c r="L38" s="12">
        <v>6</v>
      </c>
      <c r="M38" s="12">
        <v>28.318967117988382</v>
      </c>
      <c r="N38" s="12">
        <v>588</v>
      </c>
      <c r="O38" s="12">
        <v>2123.9225338491287</v>
      </c>
      <c r="P38" s="12">
        <v>6</v>
      </c>
      <c r="Q38" s="12">
        <v>28.389941972920692</v>
      </c>
      <c r="R38" s="12">
        <v>770</v>
      </c>
      <c r="S38" s="12">
        <v>2400</v>
      </c>
      <c r="T38" s="12">
        <v>8.127254593810443</v>
      </c>
      <c r="U38" s="12">
        <v>24.27340038684719</v>
      </c>
      <c r="V38" s="12">
        <v>910.2525145067696</v>
      </c>
      <c r="W38" s="12">
        <v>1820.5050290135391</v>
      </c>
      <c r="X38" s="12">
        <v>2</v>
      </c>
      <c r="Y38" s="12">
        <v>12.826074074074072</v>
      </c>
      <c r="Z38" s="12">
        <v>196</v>
      </c>
      <c r="AA38" s="12">
        <v>961.9555555555554</v>
      </c>
      <c r="AB38" s="12">
        <v>9.481797026112183</v>
      </c>
      <c r="AC38" s="12">
        <v>28.318967117988382</v>
      </c>
      <c r="AD38" s="12">
        <v>637.1767601547386</v>
      </c>
      <c r="AE38" s="12">
        <v>2123.9225338491287</v>
      </c>
      <c r="AF38" s="12">
        <v>5.582777777777777</v>
      </c>
      <c r="AG38" s="12">
        <v>16.673896296296295</v>
      </c>
      <c r="AH38" s="12">
        <v>625.271111111111</v>
      </c>
      <c r="AI38" s="12">
        <v>1250.542222222222</v>
      </c>
      <c r="AJ38" s="12">
        <v>7.604448742746614</v>
      </c>
      <c r="AK38" s="12">
        <v>22.71195357833655</v>
      </c>
      <c r="AL38" s="12">
        <v>851.6982591876207</v>
      </c>
      <c r="AM38" s="12">
        <v>1703.3965183752414</v>
      </c>
      <c r="AN38" s="12">
        <v>6.083558994197292</v>
      </c>
      <c r="AO38" s="12">
        <v>18.169562862669242</v>
      </c>
      <c r="AP38" s="12">
        <v>638.7736943907155</v>
      </c>
      <c r="AQ38" s="12">
        <v>1277.547388781431</v>
      </c>
      <c r="AR38" s="12">
        <v>5</v>
      </c>
      <c r="AS38" s="12">
        <v>12.826074074074072</v>
      </c>
      <c r="AT38" s="12">
        <v>480.9777777777777</v>
      </c>
      <c r="AU38" s="12">
        <v>961.9555555555554</v>
      </c>
      <c r="AV38" s="12">
        <v>4</v>
      </c>
      <c r="AW38" s="12">
        <v>12.826074074074072</v>
      </c>
      <c r="AX38" s="12">
        <v>392</v>
      </c>
      <c r="AY38" s="12">
        <v>961.9555555555554</v>
      </c>
      <c r="AZ38" s="12">
        <v>2</v>
      </c>
      <c r="BA38" s="12">
        <v>6.156515555555554</v>
      </c>
      <c r="BB38" s="12">
        <v>154</v>
      </c>
      <c r="BC38" s="12">
        <v>461.7386666666666</v>
      </c>
      <c r="BD38" s="12">
        <v>0</v>
      </c>
      <c r="BE38" s="12">
        <v>0</v>
      </c>
      <c r="BF38" s="12">
        <v>0</v>
      </c>
      <c r="BG38" s="12">
        <v>0</v>
      </c>
      <c r="BH38" s="12">
        <v>2</v>
      </c>
      <c r="BI38" s="12">
        <v>7.5</v>
      </c>
      <c r="BJ38" s="12">
        <v>19</v>
      </c>
      <c r="BK38" s="12">
        <v>480.9777777777777</v>
      </c>
      <c r="BL38" s="12">
        <v>5.153333333333333</v>
      </c>
      <c r="BM38" s="12">
        <v>15.391288888888887</v>
      </c>
      <c r="BN38" s="12">
        <v>577.1733333333333</v>
      </c>
      <c r="BO38" s="12">
        <v>1154.3466666666666</v>
      </c>
      <c r="BP38" s="12">
        <v>5.153333333333333</v>
      </c>
      <c r="BQ38" s="12">
        <v>15.391288888888887</v>
      </c>
      <c r="BR38" s="12">
        <v>577.1733333333333</v>
      </c>
      <c r="BS38" s="12">
        <v>1154.3466666666666</v>
      </c>
      <c r="BT38" s="12">
        <v>5.153333333333333</v>
      </c>
      <c r="BU38" s="12">
        <v>15.391288888888887</v>
      </c>
      <c r="BV38" s="12">
        <v>577.1733333333333</v>
      </c>
      <c r="BW38" s="12">
        <v>1154.3466666666666</v>
      </c>
      <c r="BX38" s="12">
        <v>5.153333333333333</v>
      </c>
      <c r="BY38" s="12">
        <v>15.391288888888887</v>
      </c>
      <c r="BZ38" s="12">
        <v>577.1733333333333</v>
      </c>
      <c r="CA38" s="12">
        <v>1154.3466666666666</v>
      </c>
      <c r="CB38" s="12">
        <v>5</v>
      </c>
      <c r="CC38" s="12">
        <v>10.260859259259258</v>
      </c>
      <c r="CD38" s="12">
        <v>384.7822222222222</v>
      </c>
      <c r="CE38" s="12">
        <v>769.5644444444443</v>
      </c>
      <c r="CF38" s="12">
        <v>4</v>
      </c>
      <c r="CG38" s="12">
        <v>10.260859259259258</v>
      </c>
      <c r="CH38" s="12">
        <v>384.7822222222222</v>
      </c>
      <c r="CI38" s="12">
        <v>769.5644444444443</v>
      </c>
      <c r="CJ38" s="12">
        <v>3</v>
      </c>
      <c r="CK38" s="12">
        <v>7.5</v>
      </c>
      <c r="CL38" s="12">
        <v>294</v>
      </c>
      <c r="CM38" s="12">
        <v>480.9777777777777</v>
      </c>
      <c r="CN38" s="12">
        <v>0</v>
      </c>
      <c r="CO38" s="12">
        <v>0</v>
      </c>
      <c r="CP38" s="12">
        <v>0</v>
      </c>
      <c r="CQ38" s="12">
        <v>0</v>
      </c>
      <c r="CR38" s="12">
        <v>2.5</v>
      </c>
      <c r="CS38" s="12">
        <v>7.5</v>
      </c>
      <c r="CT38" s="12">
        <v>343.55555555555554</v>
      </c>
      <c r="CU38" s="12">
        <v>480.9777777777777</v>
      </c>
      <c r="CV38" s="12">
        <v>5</v>
      </c>
      <c r="CW38" s="12">
        <v>12.826074074074072</v>
      </c>
      <c r="CX38" s="12">
        <v>480.9777777777777</v>
      </c>
      <c r="CY38" s="12">
        <v>961.9555555555554</v>
      </c>
      <c r="CZ38" s="12">
        <v>5</v>
      </c>
      <c r="DA38" s="12">
        <v>12.826074074074072</v>
      </c>
      <c r="DB38" s="12">
        <v>480.9777777777777</v>
      </c>
      <c r="DC38" s="12">
        <v>961.9555555555554</v>
      </c>
      <c r="DD38" s="12">
        <v>5</v>
      </c>
      <c r="DE38" s="12">
        <v>12.826074074074072</v>
      </c>
      <c r="DF38" s="12">
        <v>480.9777777777777</v>
      </c>
      <c r="DG38" s="12">
        <v>961.9555555555554</v>
      </c>
      <c r="DH38" s="12">
        <v>5</v>
      </c>
      <c r="DI38" s="12">
        <v>7.5</v>
      </c>
      <c r="DJ38" s="12">
        <v>240.48888888888885</v>
      </c>
      <c r="DK38" s="12">
        <f>490*1.2</f>
        <v>588</v>
      </c>
      <c r="DL38" s="12">
        <v>2.4</v>
      </c>
      <c r="DM38" s="12">
        <v>4.5</v>
      </c>
      <c r="DN38" s="12">
        <v>184.8</v>
      </c>
      <c r="DO38" s="12">
        <f>1.2*392</f>
        <v>470.4</v>
      </c>
    </row>
    <row r="39" spans="2:119" ht="12.75">
      <c r="B39" s="11" t="s">
        <v>39</v>
      </c>
      <c r="C39" s="11" t="s">
        <v>74</v>
      </c>
      <c r="D39" s="12">
        <v>2</v>
      </c>
      <c r="E39" s="12">
        <v>7.636363636363636</v>
      </c>
      <c r="F39" s="12">
        <v>196</v>
      </c>
      <c r="G39" s="12">
        <v>572.7272727272726</v>
      </c>
      <c r="H39" s="12">
        <v>0</v>
      </c>
      <c r="I39" s="12">
        <v>0</v>
      </c>
      <c r="J39" s="12">
        <v>0</v>
      </c>
      <c r="K39" s="12">
        <v>0</v>
      </c>
      <c r="L39" s="12">
        <v>4</v>
      </c>
      <c r="M39" s="12">
        <v>16.581599999999998</v>
      </c>
      <c r="N39" s="12">
        <v>392</v>
      </c>
      <c r="O39" s="12">
        <v>1243.62</v>
      </c>
      <c r="P39" s="12">
        <v>7</v>
      </c>
      <c r="Q39" s="12">
        <v>25.2</v>
      </c>
      <c r="R39" s="12">
        <f>+P39*98</f>
        <v>686</v>
      </c>
      <c r="S39" s="12">
        <v>1890</v>
      </c>
      <c r="T39" s="12">
        <v>5</v>
      </c>
      <c r="U39" s="12">
        <v>14.212799999999998</v>
      </c>
      <c r="V39" s="12">
        <v>532.98</v>
      </c>
      <c r="W39" s="12">
        <v>1065.96</v>
      </c>
      <c r="X39" s="12">
        <v>5</v>
      </c>
      <c r="Y39" s="12">
        <v>12.727272727272727</v>
      </c>
      <c r="Z39" s="12">
        <v>477.27272727272725</v>
      </c>
      <c r="AA39" s="12">
        <v>954.5454545454545</v>
      </c>
      <c r="AB39" s="12">
        <v>5.551875</v>
      </c>
      <c r="AC39" s="12">
        <v>16.581599999999998</v>
      </c>
      <c r="AD39" s="12">
        <v>621.81</v>
      </c>
      <c r="AE39" s="12">
        <v>1243.62</v>
      </c>
      <c r="AF39" s="12">
        <v>5.539772727272728</v>
      </c>
      <c r="AG39" s="12">
        <v>16.545454545454547</v>
      </c>
      <c r="AH39" s="12">
        <v>620.4545454545455</v>
      </c>
      <c r="AI39" s="12">
        <v>1240.909090909091</v>
      </c>
      <c r="AJ39" s="12">
        <v>6.75</v>
      </c>
      <c r="AK39" s="12">
        <v>20.16</v>
      </c>
      <c r="AL39" s="12">
        <v>686</v>
      </c>
      <c r="AM39" s="12">
        <v>1512</v>
      </c>
      <c r="AN39" s="12">
        <v>5.4</v>
      </c>
      <c r="AO39" s="12">
        <v>15.12</v>
      </c>
      <c r="AP39" s="12">
        <v>567</v>
      </c>
      <c r="AQ39" s="12">
        <v>1134</v>
      </c>
      <c r="AR39" s="12">
        <v>5</v>
      </c>
      <c r="AS39" s="12">
        <v>12.727272727272727</v>
      </c>
      <c r="AT39" s="12">
        <v>477.27272727272725</v>
      </c>
      <c r="AU39" s="12">
        <v>954.5454545454545</v>
      </c>
      <c r="AV39" s="12">
        <v>4</v>
      </c>
      <c r="AW39" s="12">
        <v>12.727272727272727</v>
      </c>
      <c r="AX39" s="12">
        <v>392</v>
      </c>
      <c r="AY39" s="12">
        <v>954.5454545454545</v>
      </c>
      <c r="AZ39" s="12">
        <v>2</v>
      </c>
      <c r="BA39" s="12">
        <v>6.1090909090909085</v>
      </c>
      <c r="BB39" s="12">
        <v>154</v>
      </c>
      <c r="BC39" s="12">
        <v>458.1818181818182</v>
      </c>
      <c r="BD39" s="12">
        <v>0</v>
      </c>
      <c r="BE39" s="12">
        <v>0</v>
      </c>
      <c r="BF39" s="12">
        <v>0</v>
      </c>
      <c r="BG39" s="12">
        <v>0</v>
      </c>
      <c r="BH39" s="12">
        <v>5</v>
      </c>
      <c r="BI39" s="12">
        <v>7.5</v>
      </c>
      <c r="BJ39" s="12">
        <v>344</v>
      </c>
      <c r="BK39" s="12">
        <f>1.2*490</f>
        <v>588</v>
      </c>
      <c r="BL39" s="12">
        <v>5.113636363636364</v>
      </c>
      <c r="BM39" s="12">
        <v>15.272727272727273</v>
      </c>
      <c r="BN39" s="12">
        <v>818.1818181818182</v>
      </c>
      <c r="BO39" s="12">
        <v>1145.4545454545455</v>
      </c>
      <c r="BP39" s="12">
        <v>5.113636363636364</v>
      </c>
      <c r="BQ39" s="12">
        <v>15.272727272727273</v>
      </c>
      <c r="BR39" s="12">
        <v>818.1818181818182</v>
      </c>
      <c r="BS39" s="12">
        <v>1145.4545454545455</v>
      </c>
      <c r="BT39" s="12">
        <v>5.113636363636364</v>
      </c>
      <c r="BU39" s="12">
        <v>15.272727272727273</v>
      </c>
      <c r="BV39" s="12">
        <v>818.1818181818182</v>
      </c>
      <c r="BW39" s="12">
        <v>1145.4545454545455</v>
      </c>
      <c r="BX39" s="12">
        <v>5.113636363636364</v>
      </c>
      <c r="BY39" s="12">
        <v>15.272727272727273</v>
      </c>
      <c r="BZ39" s="12">
        <v>818.1818181818182</v>
      </c>
      <c r="CA39" s="12">
        <v>1145.4545454545455</v>
      </c>
      <c r="CB39" s="12">
        <v>5</v>
      </c>
      <c r="CC39" s="12">
        <v>10.181818181818182</v>
      </c>
      <c r="CD39" s="12">
        <v>545.4545454545455</v>
      </c>
      <c r="CE39" s="12">
        <v>763.6363636363636</v>
      </c>
      <c r="CF39" s="12">
        <v>4</v>
      </c>
      <c r="CG39" s="12">
        <v>10.181818181818182</v>
      </c>
      <c r="CH39" s="12">
        <v>392</v>
      </c>
      <c r="CI39" s="12">
        <v>763.6363636363636</v>
      </c>
      <c r="CJ39" s="12">
        <v>2</v>
      </c>
      <c r="CK39" s="12">
        <v>7.5</v>
      </c>
      <c r="CL39" s="12">
        <v>294</v>
      </c>
      <c r="CM39" s="12">
        <v>480</v>
      </c>
      <c r="CN39" s="12">
        <v>0</v>
      </c>
      <c r="CO39" s="12">
        <v>0</v>
      </c>
      <c r="CP39" s="12">
        <v>0</v>
      </c>
      <c r="CQ39" s="12">
        <v>0</v>
      </c>
      <c r="CR39" s="12">
        <v>3</v>
      </c>
      <c r="CS39" s="12">
        <v>7.5</v>
      </c>
      <c r="CT39" s="12">
        <v>340.90909090909093</v>
      </c>
      <c r="CU39" s="12">
        <f>1.2*490</f>
        <v>588</v>
      </c>
      <c r="CV39" s="12">
        <v>5</v>
      </c>
      <c r="CW39" s="12">
        <v>12.727272727272727</v>
      </c>
      <c r="CX39" s="12">
        <v>681.8181818181819</v>
      </c>
      <c r="CY39" s="12">
        <v>954.5454545454545</v>
      </c>
      <c r="CZ39" s="12">
        <v>5</v>
      </c>
      <c r="DA39" s="12">
        <v>12.727272727272727</v>
      </c>
      <c r="DB39" s="12">
        <v>681.8181818181819</v>
      </c>
      <c r="DC39" s="12">
        <v>954.5454545454545</v>
      </c>
      <c r="DD39" s="12">
        <v>5</v>
      </c>
      <c r="DE39" s="12">
        <v>12.727272727272727</v>
      </c>
      <c r="DF39" s="12">
        <v>681.8181818181819</v>
      </c>
      <c r="DG39" s="12">
        <v>954.5454545454545</v>
      </c>
      <c r="DH39" s="12">
        <v>5</v>
      </c>
      <c r="DI39" s="12">
        <v>7.5</v>
      </c>
      <c r="DJ39" s="12">
        <v>340.90909090909093</v>
      </c>
      <c r="DK39" s="12">
        <f>1.2*490</f>
        <v>588</v>
      </c>
      <c r="DL39" s="12">
        <v>3</v>
      </c>
      <c r="DM39" s="12">
        <v>4.5</v>
      </c>
      <c r="DN39" s="12">
        <v>231</v>
      </c>
      <c r="DO39" s="12">
        <v>346.5</v>
      </c>
    </row>
    <row r="40" spans="2:119" ht="12.75">
      <c r="B40" s="11" t="s">
        <v>39</v>
      </c>
      <c r="C40" s="11" t="s">
        <v>75</v>
      </c>
      <c r="D40" s="12">
        <v>2</v>
      </c>
      <c r="E40" s="12">
        <v>7.636363636363636</v>
      </c>
      <c r="F40" s="12">
        <v>193</v>
      </c>
      <c r="G40" s="12">
        <v>572.7272727272726</v>
      </c>
      <c r="H40" s="12">
        <v>0</v>
      </c>
      <c r="I40" s="12">
        <v>0</v>
      </c>
      <c r="J40" s="12">
        <v>0</v>
      </c>
      <c r="K40" s="12">
        <v>0</v>
      </c>
      <c r="L40" s="12">
        <v>5.90625</v>
      </c>
      <c r="M40" s="12">
        <v>17.64</v>
      </c>
      <c r="N40" s="12">
        <v>392</v>
      </c>
      <c r="O40" s="12">
        <v>1323</v>
      </c>
      <c r="P40" s="12">
        <v>7</v>
      </c>
      <c r="Q40" s="12">
        <v>25.2</v>
      </c>
      <c r="R40" s="12">
        <f>+P40*98</f>
        <v>686</v>
      </c>
      <c r="S40" s="12">
        <v>1890</v>
      </c>
      <c r="T40" s="12">
        <v>5.0625</v>
      </c>
      <c r="U40" s="12">
        <v>15.12</v>
      </c>
      <c r="V40" s="12">
        <v>567</v>
      </c>
      <c r="W40" s="12">
        <v>1134</v>
      </c>
      <c r="X40" s="12">
        <v>5</v>
      </c>
      <c r="Y40" s="12">
        <v>12.727272727272727</v>
      </c>
      <c r="Z40" s="12">
        <v>477.27272727272725</v>
      </c>
      <c r="AA40" s="12">
        <v>954.5454545454545</v>
      </c>
      <c r="AB40" s="12">
        <v>5.90625</v>
      </c>
      <c r="AC40" s="12">
        <v>17.64</v>
      </c>
      <c r="AD40" s="12">
        <v>661.5</v>
      </c>
      <c r="AE40" s="12">
        <v>1323</v>
      </c>
      <c r="AF40" s="12">
        <v>5.539772727272728</v>
      </c>
      <c r="AG40" s="12">
        <v>16.545454545454547</v>
      </c>
      <c r="AH40" s="12">
        <v>620.4545454545455</v>
      </c>
      <c r="AI40" s="12">
        <v>1240.909090909091</v>
      </c>
      <c r="AJ40" s="12">
        <v>6.345</v>
      </c>
      <c r="AK40" s="12">
        <v>20.16</v>
      </c>
      <c r="AL40" s="12">
        <v>686</v>
      </c>
      <c r="AM40" s="12">
        <v>1512</v>
      </c>
      <c r="AN40" s="12">
        <v>5.0760000000000005</v>
      </c>
      <c r="AO40" s="12">
        <v>14.212799999999998</v>
      </c>
      <c r="AP40" s="12">
        <v>532.98</v>
      </c>
      <c r="AQ40" s="12">
        <v>1065.96</v>
      </c>
      <c r="AR40" s="12">
        <v>5</v>
      </c>
      <c r="AS40" s="12">
        <v>12.727272727272727</v>
      </c>
      <c r="AT40" s="12">
        <v>477.27272727272725</v>
      </c>
      <c r="AU40" s="12">
        <v>954.5454545454545</v>
      </c>
      <c r="AV40" s="12">
        <v>4</v>
      </c>
      <c r="AW40" s="12">
        <v>12.727272727272727</v>
      </c>
      <c r="AX40" s="12">
        <v>392</v>
      </c>
      <c r="AY40" s="12">
        <v>954.5454545454545</v>
      </c>
      <c r="AZ40" s="12">
        <v>2</v>
      </c>
      <c r="BA40" s="12">
        <v>6.1090909090909085</v>
      </c>
      <c r="BB40" s="12">
        <v>154</v>
      </c>
      <c r="BC40" s="12">
        <v>458.1818181818182</v>
      </c>
      <c r="BD40" s="12">
        <v>0</v>
      </c>
      <c r="BE40" s="12">
        <v>0</v>
      </c>
      <c r="BF40" s="12">
        <v>0</v>
      </c>
      <c r="BG40" s="12">
        <v>0</v>
      </c>
      <c r="BH40" s="12">
        <v>5</v>
      </c>
      <c r="BI40" s="12">
        <v>7.5</v>
      </c>
      <c r="BJ40" s="12">
        <v>344</v>
      </c>
      <c r="BK40" s="12">
        <f>1.2*490</f>
        <v>588</v>
      </c>
      <c r="BL40" s="12">
        <v>5.113636363636364</v>
      </c>
      <c r="BM40" s="12">
        <v>15.272727272727273</v>
      </c>
      <c r="BN40" s="12">
        <v>818.1818181818182</v>
      </c>
      <c r="BO40" s="12">
        <v>1145.4545454545455</v>
      </c>
      <c r="BP40" s="12">
        <v>5.113636363636364</v>
      </c>
      <c r="BQ40" s="12">
        <v>15.272727272727273</v>
      </c>
      <c r="BR40" s="12">
        <v>818.1818181818182</v>
      </c>
      <c r="BS40" s="12">
        <v>1145.4545454545455</v>
      </c>
      <c r="BT40" s="12">
        <v>5.113636363636364</v>
      </c>
      <c r="BU40" s="12">
        <v>15.272727272727273</v>
      </c>
      <c r="BV40" s="12">
        <v>818.1818181818182</v>
      </c>
      <c r="BW40" s="12">
        <v>1145.4545454545455</v>
      </c>
      <c r="BX40" s="12">
        <v>5.113636363636364</v>
      </c>
      <c r="BY40" s="12">
        <v>15.272727272727273</v>
      </c>
      <c r="BZ40" s="12">
        <v>818.1818181818182</v>
      </c>
      <c r="CA40" s="12">
        <v>1145.4545454545455</v>
      </c>
      <c r="CB40" s="12">
        <v>5</v>
      </c>
      <c r="CC40" s="12">
        <v>10.181818181818182</v>
      </c>
      <c r="CD40" s="12">
        <v>545.4545454545455</v>
      </c>
      <c r="CE40" s="12">
        <v>763.6363636363636</v>
      </c>
      <c r="CF40" s="12">
        <v>4</v>
      </c>
      <c r="CG40" s="12">
        <v>10.181818181818182</v>
      </c>
      <c r="CH40" s="12">
        <v>392</v>
      </c>
      <c r="CI40" s="12">
        <v>763.6363636363636</v>
      </c>
      <c r="CJ40" s="12">
        <v>2</v>
      </c>
      <c r="CK40" s="12">
        <v>7.5</v>
      </c>
      <c r="CL40" s="12">
        <v>294</v>
      </c>
      <c r="CM40" s="12">
        <v>480</v>
      </c>
      <c r="CN40" s="12">
        <v>0</v>
      </c>
      <c r="CO40" s="12">
        <v>0</v>
      </c>
      <c r="CP40" s="12">
        <v>0</v>
      </c>
      <c r="CQ40" s="12">
        <v>0</v>
      </c>
      <c r="CR40" s="12">
        <v>3</v>
      </c>
      <c r="CS40" s="12">
        <v>7.5</v>
      </c>
      <c r="CT40" s="12">
        <v>340.90909090909093</v>
      </c>
      <c r="CU40" s="12">
        <f>1.2*490</f>
        <v>588</v>
      </c>
      <c r="CV40" s="12">
        <v>5</v>
      </c>
      <c r="CW40" s="12">
        <v>12.727272727272727</v>
      </c>
      <c r="CX40" s="12">
        <v>681.8181818181819</v>
      </c>
      <c r="CY40" s="12">
        <v>954.5454545454545</v>
      </c>
      <c r="CZ40" s="12">
        <v>5</v>
      </c>
      <c r="DA40" s="12">
        <v>12.727272727272727</v>
      </c>
      <c r="DB40" s="12">
        <v>681.8181818181819</v>
      </c>
      <c r="DC40" s="12">
        <v>954.5454545454545</v>
      </c>
      <c r="DD40" s="12">
        <v>5</v>
      </c>
      <c r="DE40" s="12">
        <v>12.727272727272727</v>
      </c>
      <c r="DF40" s="12">
        <v>681.8181818181819</v>
      </c>
      <c r="DG40" s="12">
        <v>954.5454545454545</v>
      </c>
      <c r="DH40" s="12">
        <v>5</v>
      </c>
      <c r="DI40" s="12">
        <v>7.5</v>
      </c>
      <c r="DJ40" s="12">
        <v>340.90909090909093</v>
      </c>
      <c r="DK40" s="12">
        <f>1.2*490</f>
        <v>588</v>
      </c>
      <c r="DL40" s="12">
        <v>2.4</v>
      </c>
      <c r="DM40" s="12">
        <v>4.5</v>
      </c>
      <c r="DN40" s="12">
        <v>184.8</v>
      </c>
      <c r="DO40" s="12">
        <v>346.5</v>
      </c>
    </row>
    <row r="41" spans="2:119" ht="12.75">
      <c r="B41" s="11" t="s">
        <v>39</v>
      </c>
      <c r="C41" s="11" t="s">
        <v>76</v>
      </c>
      <c r="D41" s="12">
        <v>1.2</v>
      </c>
      <c r="E41" s="12">
        <v>3.6</v>
      </c>
      <c r="F41" s="12">
        <v>74.25</v>
      </c>
      <c r="G41" s="12">
        <v>277.2</v>
      </c>
      <c r="H41" s="12">
        <v>0</v>
      </c>
      <c r="I41" s="12">
        <v>0</v>
      </c>
      <c r="J41" s="12">
        <v>0</v>
      </c>
      <c r="K41" s="12">
        <v>0</v>
      </c>
      <c r="L41" s="12">
        <v>4</v>
      </c>
      <c r="M41" s="12">
        <v>8.942831721470016</v>
      </c>
      <c r="N41" s="12">
        <v>392</v>
      </c>
      <c r="O41" s="12">
        <v>688.5980425531912</v>
      </c>
      <c r="P41" s="12">
        <v>5</v>
      </c>
      <c r="Q41" s="12">
        <v>15</v>
      </c>
      <c r="R41" s="12">
        <v>456.26692456479685</v>
      </c>
      <c r="S41" s="12">
        <v>1155</v>
      </c>
      <c r="T41" s="12">
        <v>5</v>
      </c>
      <c r="U41" s="12">
        <v>12</v>
      </c>
      <c r="V41" s="12">
        <v>410.64023210831715</v>
      </c>
      <c r="W41" s="12">
        <v>924</v>
      </c>
      <c r="X41" s="12">
        <v>5</v>
      </c>
      <c r="Y41" s="12">
        <v>10</v>
      </c>
      <c r="Z41" s="12">
        <v>206.13333333333333</v>
      </c>
      <c r="AA41" s="12">
        <v>770</v>
      </c>
      <c r="AB41" s="12">
        <v>5</v>
      </c>
      <c r="AC41" s="12">
        <v>12</v>
      </c>
      <c r="AD41" s="12">
        <v>335.3561895551256</v>
      </c>
      <c r="AE41" s="12">
        <v>924</v>
      </c>
      <c r="AF41" s="12">
        <v>5</v>
      </c>
      <c r="AG41" s="12">
        <v>8</v>
      </c>
      <c r="AH41" s="12">
        <v>267.9733333333333</v>
      </c>
      <c r="AI41" s="12">
        <v>616</v>
      </c>
      <c r="AJ41" s="12">
        <v>5</v>
      </c>
      <c r="AK41" s="12">
        <v>12</v>
      </c>
      <c r="AL41" s="12">
        <v>346.7628626692455</v>
      </c>
      <c r="AM41" s="12">
        <v>924</v>
      </c>
      <c r="AN41" s="12">
        <v>5</v>
      </c>
      <c r="AO41" s="12">
        <v>10.007454545454543</v>
      </c>
      <c r="AP41" s="12">
        <v>260.0721470019341</v>
      </c>
      <c r="AQ41" s="12">
        <v>770.5739999999998</v>
      </c>
      <c r="AR41" s="12">
        <v>4</v>
      </c>
      <c r="AS41" s="12">
        <v>8</v>
      </c>
      <c r="AT41" s="12">
        <v>206.13333333333333</v>
      </c>
      <c r="AU41" s="12">
        <v>616</v>
      </c>
      <c r="AV41" s="12">
        <v>2</v>
      </c>
      <c r="AW41" s="12">
        <v>6</v>
      </c>
      <c r="AX41" s="12">
        <v>123.75</v>
      </c>
      <c r="AY41" s="12">
        <f>1.2*490</f>
        <v>588</v>
      </c>
      <c r="AZ41" s="12">
        <v>2</v>
      </c>
      <c r="BA41" s="12">
        <v>5</v>
      </c>
      <c r="BB41" s="12">
        <v>154</v>
      </c>
      <c r="BC41" s="12">
        <v>385</v>
      </c>
      <c r="BD41" s="12">
        <v>0</v>
      </c>
      <c r="BE41" s="12">
        <v>0</v>
      </c>
      <c r="BF41" s="12">
        <v>0</v>
      </c>
      <c r="BG41" s="12">
        <v>0</v>
      </c>
      <c r="BH41" s="12">
        <v>2</v>
      </c>
      <c r="BI41" s="12">
        <v>8</v>
      </c>
      <c r="BJ41" s="12">
        <v>196</v>
      </c>
      <c r="BK41" s="12">
        <v>616</v>
      </c>
      <c r="BL41" s="12">
        <v>5</v>
      </c>
      <c r="BM41" s="12">
        <v>8</v>
      </c>
      <c r="BN41" s="12">
        <v>385</v>
      </c>
      <c r="BO41" s="12">
        <v>616</v>
      </c>
      <c r="BP41" s="12">
        <v>5</v>
      </c>
      <c r="BQ41" s="12">
        <v>10</v>
      </c>
      <c r="BR41" s="12">
        <v>247.36</v>
      </c>
      <c r="BS41" s="12">
        <v>770</v>
      </c>
      <c r="BT41" s="12">
        <v>5</v>
      </c>
      <c r="BU41" s="12">
        <v>10</v>
      </c>
      <c r="BV41" s="12">
        <v>247.36</v>
      </c>
      <c r="BW41" s="12">
        <v>770</v>
      </c>
      <c r="BX41" s="12">
        <v>5</v>
      </c>
      <c r="BY41" s="12">
        <v>10</v>
      </c>
      <c r="BZ41" s="12">
        <v>247.36</v>
      </c>
      <c r="CA41" s="12">
        <v>770</v>
      </c>
      <c r="CB41" s="12">
        <v>4</v>
      </c>
      <c r="CC41" s="12">
        <v>8</v>
      </c>
      <c r="CD41" s="12">
        <v>164.90666666666667</v>
      </c>
      <c r="CE41" s="12">
        <v>616</v>
      </c>
      <c r="CF41" s="12">
        <v>2</v>
      </c>
      <c r="CG41" s="12">
        <v>5</v>
      </c>
      <c r="CH41" s="12">
        <v>82.5</v>
      </c>
      <c r="CI41" s="12">
        <f>1.2*490</f>
        <v>588</v>
      </c>
      <c r="CJ41" s="12">
        <v>2</v>
      </c>
      <c r="CK41" s="12">
        <v>5</v>
      </c>
      <c r="CL41" s="12">
        <v>154</v>
      </c>
      <c r="CM41" s="12">
        <v>385</v>
      </c>
      <c r="CN41" s="12">
        <v>0</v>
      </c>
      <c r="CO41" s="12">
        <v>0</v>
      </c>
      <c r="CP41" s="12">
        <v>0</v>
      </c>
      <c r="CQ41" s="12">
        <v>0</v>
      </c>
      <c r="CR41" s="12">
        <v>2</v>
      </c>
      <c r="CS41" s="12">
        <v>6</v>
      </c>
      <c r="CT41" s="12">
        <v>103.06666666666666</v>
      </c>
      <c r="CU41" s="12">
        <f>1.2*490</f>
        <v>588</v>
      </c>
      <c r="CV41" s="12">
        <v>5</v>
      </c>
      <c r="CW41" s="12">
        <v>8</v>
      </c>
      <c r="CX41" s="12">
        <v>206.13333333333333</v>
      </c>
      <c r="CY41" s="12">
        <v>616</v>
      </c>
      <c r="CZ41" s="12">
        <v>5</v>
      </c>
      <c r="DA41" s="12">
        <v>10</v>
      </c>
      <c r="DB41" s="12">
        <v>206.13333333333333</v>
      </c>
      <c r="DC41" s="12">
        <v>770</v>
      </c>
      <c r="DD41" s="12">
        <v>5</v>
      </c>
      <c r="DE41" s="12">
        <v>10</v>
      </c>
      <c r="DF41" s="12">
        <v>206.13333333333333</v>
      </c>
      <c r="DG41" s="12">
        <v>770</v>
      </c>
      <c r="DH41" s="12">
        <v>5</v>
      </c>
      <c r="DI41" s="12">
        <v>10</v>
      </c>
      <c r="DJ41" s="12">
        <v>103.06666666666666</v>
      </c>
      <c r="DK41" s="12">
        <v>770</v>
      </c>
      <c r="DL41" s="12">
        <f>1.2*2</f>
        <v>2.4</v>
      </c>
      <c r="DM41" s="12">
        <v>5</v>
      </c>
      <c r="DN41" s="12">
        <v>154</v>
      </c>
      <c r="DO41" s="12">
        <f>1.2*490</f>
        <v>588</v>
      </c>
    </row>
    <row r="42" spans="2:119" ht="12.75">
      <c r="B42" s="11" t="s">
        <v>39</v>
      </c>
      <c r="C42" s="11" t="s">
        <v>77</v>
      </c>
      <c r="D42" s="12">
        <v>1.2</v>
      </c>
      <c r="E42" s="12">
        <v>3.6</v>
      </c>
      <c r="F42" s="12">
        <v>74.25</v>
      </c>
      <c r="G42" s="12">
        <v>277.2</v>
      </c>
      <c r="H42" s="12">
        <v>0</v>
      </c>
      <c r="I42" s="12">
        <v>0</v>
      </c>
      <c r="J42" s="12">
        <v>0</v>
      </c>
      <c r="K42" s="12">
        <v>0</v>
      </c>
      <c r="L42" s="12">
        <v>5</v>
      </c>
      <c r="M42" s="12">
        <v>8.495690135396515</v>
      </c>
      <c r="N42" s="12">
        <v>390</v>
      </c>
      <c r="O42" s="12">
        <v>654.1681404255316</v>
      </c>
      <c r="P42" s="12">
        <v>5</v>
      </c>
      <c r="Q42" s="12">
        <v>15</v>
      </c>
      <c r="R42" s="12">
        <v>433.453578336557</v>
      </c>
      <c r="S42" s="12">
        <v>1155</v>
      </c>
      <c r="T42" s="12">
        <v>5</v>
      </c>
      <c r="U42" s="12">
        <v>12</v>
      </c>
      <c r="V42" s="12">
        <v>390.10822050290125</v>
      </c>
      <c r="W42" s="12">
        <v>924</v>
      </c>
      <c r="X42" s="12">
        <v>5</v>
      </c>
      <c r="Y42" s="12">
        <v>10</v>
      </c>
      <c r="Z42" s="12">
        <v>206.13333333333333</v>
      </c>
      <c r="AA42" s="12">
        <v>770</v>
      </c>
      <c r="AB42" s="12">
        <v>5</v>
      </c>
      <c r="AC42" s="12">
        <v>12</v>
      </c>
      <c r="AD42" s="12">
        <v>318.5883800773693</v>
      </c>
      <c r="AE42" s="12">
        <v>924</v>
      </c>
      <c r="AF42" s="12">
        <v>5</v>
      </c>
      <c r="AG42" s="12">
        <v>8</v>
      </c>
      <c r="AH42" s="12">
        <v>267.9733333333333</v>
      </c>
      <c r="AI42" s="12">
        <v>616</v>
      </c>
      <c r="AJ42" s="12">
        <v>5</v>
      </c>
      <c r="AK42" s="12">
        <v>12</v>
      </c>
      <c r="AL42" s="12">
        <v>365.01353965183745</v>
      </c>
      <c r="AM42" s="12">
        <v>924</v>
      </c>
      <c r="AN42" s="12">
        <v>5</v>
      </c>
      <c r="AO42" s="12">
        <v>10.390718762088971</v>
      </c>
      <c r="AP42" s="12">
        <v>273.76015473887804</v>
      </c>
      <c r="AQ42" s="12">
        <v>908</v>
      </c>
      <c r="AR42" s="12">
        <v>4</v>
      </c>
      <c r="AS42" s="12">
        <v>8</v>
      </c>
      <c r="AT42" s="12">
        <v>206.13333333333333</v>
      </c>
      <c r="AU42" s="12">
        <v>616</v>
      </c>
      <c r="AV42" s="12">
        <v>2</v>
      </c>
      <c r="AW42" s="12">
        <v>6</v>
      </c>
      <c r="AX42" s="12">
        <v>123.75</v>
      </c>
      <c r="AY42" s="12">
        <f>1.2*490</f>
        <v>588</v>
      </c>
      <c r="AZ42" s="12">
        <v>2</v>
      </c>
      <c r="BA42" s="12">
        <v>5</v>
      </c>
      <c r="BB42" s="12">
        <v>154</v>
      </c>
      <c r="BC42" s="12">
        <v>385</v>
      </c>
      <c r="BD42" s="12">
        <v>0</v>
      </c>
      <c r="BE42" s="12">
        <v>0</v>
      </c>
      <c r="BF42" s="12">
        <v>0</v>
      </c>
      <c r="BG42" s="12">
        <v>0</v>
      </c>
      <c r="BH42" s="12">
        <v>5</v>
      </c>
      <c r="BI42" s="12">
        <v>8</v>
      </c>
      <c r="BJ42" s="12">
        <v>385</v>
      </c>
      <c r="BK42" s="12">
        <v>616</v>
      </c>
      <c r="BL42" s="12">
        <v>5</v>
      </c>
      <c r="BM42" s="12">
        <v>8</v>
      </c>
      <c r="BN42" s="12">
        <v>385</v>
      </c>
      <c r="BO42" s="12">
        <v>616</v>
      </c>
      <c r="BP42" s="12">
        <v>5</v>
      </c>
      <c r="BQ42" s="12">
        <v>10</v>
      </c>
      <c r="BR42" s="12">
        <v>247.36</v>
      </c>
      <c r="BS42" s="12">
        <v>770</v>
      </c>
      <c r="BT42" s="12">
        <v>5</v>
      </c>
      <c r="BU42" s="12">
        <v>10</v>
      </c>
      <c r="BV42" s="12">
        <v>247.36</v>
      </c>
      <c r="BW42" s="12">
        <v>770</v>
      </c>
      <c r="BX42" s="12">
        <v>5</v>
      </c>
      <c r="BY42" s="12">
        <v>10</v>
      </c>
      <c r="BZ42" s="12">
        <v>247.36</v>
      </c>
      <c r="CA42" s="12">
        <v>770</v>
      </c>
      <c r="CB42" s="12">
        <v>4</v>
      </c>
      <c r="CC42" s="12">
        <v>8</v>
      </c>
      <c r="CD42" s="12">
        <v>164.90666666666667</v>
      </c>
      <c r="CE42" s="12">
        <v>616</v>
      </c>
      <c r="CF42" s="12">
        <v>2</v>
      </c>
      <c r="CG42" s="12">
        <v>5</v>
      </c>
      <c r="CH42" s="12">
        <v>82.5</v>
      </c>
      <c r="CI42" s="12">
        <f>1.2*490</f>
        <v>588</v>
      </c>
      <c r="CJ42" s="12">
        <v>2</v>
      </c>
      <c r="CK42" s="12">
        <v>5</v>
      </c>
      <c r="CL42" s="12">
        <v>154</v>
      </c>
      <c r="CM42" s="12">
        <v>385</v>
      </c>
      <c r="CN42" s="12">
        <v>0</v>
      </c>
      <c r="CO42" s="12">
        <v>0</v>
      </c>
      <c r="CP42" s="12">
        <v>0</v>
      </c>
      <c r="CQ42" s="12">
        <v>0</v>
      </c>
      <c r="CR42" s="12">
        <v>2</v>
      </c>
      <c r="CS42" s="12">
        <v>6</v>
      </c>
      <c r="CT42" s="12">
        <v>103.06666666666666</v>
      </c>
      <c r="CU42" s="12">
        <f>1.2*490</f>
        <v>588</v>
      </c>
      <c r="CV42" s="12">
        <v>5</v>
      </c>
      <c r="CW42" s="12">
        <v>8</v>
      </c>
      <c r="CX42" s="12">
        <v>206.13333333333333</v>
      </c>
      <c r="CY42" s="12">
        <v>616</v>
      </c>
      <c r="CZ42" s="12">
        <v>5</v>
      </c>
      <c r="DA42" s="12">
        <v>10</v>
      </c>
      <c r="DB42" s="12">
        <v>206.13333333333333</v>
      </c>
      <c r="DC42" s="12">
        <v>770</v>
      </c>
      <c r="DD42" s="12">
        <v>5</v>
      </c>
      <c r="DE42" s="12">
        <v>10</v>
      </c>
      <c r="DF42" s="12">
        <v>206.13333333333333</v>
      </c>
      <c r="DG42" s="12">
        <v>770</v>
      </c>
      <c r="DH42" s="12">
        <v>5</v>
      </c>
      <c r="DI42" s="12">
        <v>10</v>
      </c>
      <c r="DJ42" s="12">
        <v>103.06666666666666</v>
      </c>
      <c r="DK42" s="12">
        <v>770</v>
      </c>
      <c r="DL42" s="12">
        <f>1.2*2</f>
        <v>2.4</v>
      </c>
      <c r="DM42" s="12">
        <v>5</v>
      </c>
      <c r="DN42" s="12">
        <v>154</v>
      </c>
      <c r="DO42" s="12">
        <f>1.2*490</f>
        <v>588</v>
      </c>
    </row>
    <row r="43" spans="2:119" ht="12.75">
      <c r="B43" s="11" t="s">
        <v>39</v>
      </c>
      <c r="C43" s="11" t="s">
        <v>78</v>
      </c>
      <c r="D43" s="12">
        <v>4</v>
      </c>
      <c r="E43" s="12">
        <v>11.946666666666667</v>
      </c>
      <c r="F43" s="12">
        <v>352</v>
      </c>
      <c r="G43" s="12">
        <v>896</v>
      </c>
      <c r="H43" s="12">
        <v>0</v>
      </c>
      <c r="I43" s="12">
        <v>0</v>
      </c>
      <c r="J43" s="12">
        <v>0</v>
      </c>
      <c r="K43" s="12">
        <f>+I43*98</f>
        <v>0</v>
      </c>
      <c r="L43" s="12">
        <v>5</v>
      </c>
      <c r="M43" s="12">
        <v>24.796799999999998</v>
      </c>
      <c r="N43" s="12">
        <v>800</v>
      </c>
      <c r="O43" s="12">
        <v>1859.76</v>
      </c>
      <c r="P43" s="12">
        <v>6</v>
      </c>
      <c r="Q43" s="12">
        <v>18.45</v>
      </c>
      <c r="R43" s="12">
        <f>+P43*98</f>
        <v>588</v>
      </c>
      <c r="S43" s="12">
        <v>1383.75</v>
      </c>
      <c r="T43" s="12">
        <v>5</v>
      </c>
      <c r="U43" s="12">
        <v>21.2544</v>
      </c>
      <c r="V43" s="12">
        <f>+T43*98</f>
        <v>490</v>
      </c>
      <c r="W43" s="12">
        <v>1594.08</v>
      </c>
      <c r="X43" s="12">
        <v>5</v>
      </c>
      <c r="Y43" s="12">
        <v>19.91111111111111</v>
      </c>
      <c r="Z43" s="12">
        <v>640</v>
      </c>
      <c r="AA43" s="12">
        <v>1493.3333333333333</v>
      </c>
      <c r="AB43" s="12">
        <v>6</v>
      </c>
      <c r="AC43" s="12">
        <v>24.796799999999998</v>
      </c>
      <c r="AD43" s="12">
        <v>797.04</v>
      </c>
      <c r="AE43" s="12">
        <v>1859.76</v>
      </c>
      <c r="AF43" s="12">
        <v>5</v>
      </c>
      <c r="AG43" s="12">
        <v>25.884444444444444</v>
      </c>
      <c r="AH43" s="12">
        <v>762.6666666666667</v>
      </c>
      <c r="AI43" s="12">
        <v>1941.3333333333333</v>
      </c>
      <c r="AJ43" s="12">
        <v>6</v>
      </c>
      <c r="AK43" s="12">
        <v>17.5</v>
      </c>
      <c r="AL43" s="12">
        <v>790.7142857142858</v>
      </c>
      <c r="AM43" s="12">
        <v>1347.5</v>
      </c>
      <c r="AN43" s="12">
        <v>6</v>
      </c>
      <c r="AO43" s="12">
        <v>22.14</v>
      </c>
      <c r="AP43" s="12">
        <v>593.0357142857142</v>
      </c>
      <c r="AQ43" s="12">
        <v>1660.5</v>
      </c>
      <c r="AR43" s="12">
        <v>5</v>
      </c>
      <c r="AS43" s="12">
        <v>19.91111111111111</v>
      </c>
      <c r="AT43" s="12">
        <v>586.6666666666667</v>
      </c>
      <c r="AU43" s="12">
        <v>1493.3333333333333</v>
      </c>
      <c r="AV43" s="12">
        <v>5</v>
      </c>
      <c r="AW43" s="12">
        <v>19.91111111111111</v>
      </c>
      <c r="AX43" s="12">
        <v>586.6666666666667</v>
      </c>
      <c r="AY43" s="12">
        <v>1493.3333333333333</v>
      </c>
      <c r="AZ43" s="12">
        <v>2</v>
      </c>
      <c r="BA43" s="12">
        <v>9.557333333333334</v>
      </c>
      <c r="BB43" s="12">
        <v>154</v>
      </c>
      <c r="BC43" s="12">
        <v>716.8</v>
      </c>
      <c r="BD43" s="12">
        <v>0</v>
      </c>
      <c r="BE43" s="12">
        <v>0</v>
      </c>
      <c r="BF43" s="12">
        <v>0</v>
      </c>
      <c r="BG43" s="12">
        <v>0</v>
      </c>
      <c r="BH43" s="12">
        <v>5</v>
      </c>
      <c r="BI43" s="12">
        <v>9.955555555555556</v>
      </c>
      <c r="BJ43" s="12">
        <f>1.2*266.666666666667</f>
        <v>320.0000000000004</v>
      </c>
      <c r="BK43" s="12">
        <v>746.6666666666666</v>
      </c>
      <c r="BL43" s="12">
        <v>6</v>
      </c>
      <c r="BM43" s="12">
        <v>23.893333333333334</v>
      </c>
      <c r="BN43" s="12">
        <v>640</v>
      </c>
      <c r="BO43" s="12">
        <v>1792</v>
      </c>
      <c r="BP43" s="12">
        <v>6</v>
      </c>
      <c r="BQ43" s="12">
        <v>23.893333333333334</v>
      </c>
      <c r="BR43" s="12">
        <v>640</v>
      </c>
      <c r="BS43" s="12">
        <v>1792</v>
      </c>
      <c r="BT43" s="12">
        <v>6</v>
      </c>
      <c r="BU43" s="12">
        <v>23.893333333333334</v>
      </c>
      <c r="BV43" s="12">
        <v>640</v>
      </c>
      <c r="BW43" s="12">
        <v>1792</v>
      </c>
      <c r="BX43" s="12">
        <v>6</v>
      </c>
      <c r="BY43" s="12">
        <v>23.893333333333334</v>
      </c>
      <c r="BZ43" s="12">
        <v>640</v>
      </c>
      <c r="CA43" s="12">
        <v>1792</v>
      </c>
      <c r="CB43" s="12">
        <v>5</v>
      </c>
      <c r="CC43" s="12">
        <v>15.92888888888889</v>
      </c>
      <c r="CD43" s="12">
        <v>426.66666666666674</v>
      </c>
      <c r="CE43" s="12">
        <v>1194.6666666666667</v>
      </c>
      <c r="CF43" s="12">
        <v>5</v>
      </c>
      <c r="CG43" s="12">
        <v>15.92888888888889</v>
      </c>
      <c r="CH43" s="12">
        <v>426.66666666666674</v>
      </c>
      <c r="CI43" s="12">
        <v>1194.6666666666667</v>
      </c>
      <c r="CJ43" s="12">
        <v>4</v>
      </c>
      <c r="CK43" s="12">
        <v>9.955555555555556</v>
      </c>
      <c r="CL43" s="12">
        <v>308</v>
      </c>
      <c r="CM43" s="12">
        <v>746.6666666666666</v>
      </c>
      <c r="CN43" s="12">
        <v>0</v>
      </c>
      <c r="CO43" s="12">
        <v>0</v>
      </c>
      <c r="CP43" s="12">
        <v>0</v>
      </c>
      <c r="CQ43" s="12">
        <v>0</v>
      </c>
      <c r="CR43" s="12">
        <v>4.5</v>
      </c>
      <c r="CS43" s="12">
        <v>9.955555555555556</v>
      </c>
      <c r="CT43" s="12">
        <v>266.6666666666667</v>
      </c>
      <c r="CU43" s="12">
        <v>746.6666666666666</v>
      </c>
      <c r="CV43" s="12">
        <v>5</v>
      </c>
      <c r="CW43" s="12">
        <v>19.91111111111111</v>
      </c>
      <c r="CX43" s="12">
        <v>533.3333333333334</v>
      </c>
      <c r="CY43" s="12">
        <v>1493.3333333333333</v>
      </c>
      <c r="CZ43" s="12">
        <v>6</v>
      </c>
      <c r="DA43" s="12">
        <v>19.91111111111111</v>
      </c>
      <c r="DB43" s="12">
        <v>533.3333333333334</v>
      </c>
      <c r="DC43" s="12">
        <v>1493.3333333333333</v>
      </c>
      <c r="DD43" s="12">
        <v>6</v>
      </c>
      <c r="DE43" s="12">
        <v>19.91111111111111</v>
      </c>
      <c r="DF43" s="12">
        <v>533.3333333333334</v>
      </c>
      <c r="DG43" s="12">
        <v>1493.3333333333333</v>
      </c>
      <c r="DH43" s="12">
        <v>5</v>
      </c>
      <c r="DI43" s="12">
        <v>9.955555555555556</v>
      </c>
      <c r="DJ43" s="12">
        <v>266.6666666666667</v>
      </c>
      <c r="DK43" s="12">
        <v>746.6666666666666</v>
      </c>
      <c r="DL43" s="12">
        <v>2.4</v>
      </c>
      <c r="DM43" s="12">
        <v>5.973333333333334</v>
      </c>
      <c r="DN43" s="12">
        <v>184.8</v>
      </c>
      <c r="DO43" s="12">
        <v>459.9466666666667</v>
      </c>
    </row>
    <row r="44" spans="2:119" ht="12.75">
      <c r="B44" s="11" t="s">
        <v>39</v>
      </c>
      <c r="C44" s="11" t="s">
        <v>79</v>
      </c>
      <c r="D44" s="12">
        <v>4</v>
      </c>
      <c r="E44" s="12">
        <v>11.946666666666667</v>
      </c>
      <c r="F44" s="12">
        <v>352</v>
      </c>
      <c r="G44" s="12">
        <v>896</v>
      </c>
      <c r="H44" s="12">
        <v>0</v>
      </c>
      <c r="I44" s="12">
        <v>0</v>
      </c>
      <c r="J44" s="12">
        <v>0</v>
      </c>
      <c r="K44" s="12">
        <f>+I44*98</f>
        <v>0</v>
      </c>
      <c r="L44" s="12">
        <v>5</v>
      </c>
      <c r="M44" s="12">
        <v>25.83</v>
      </c>
      <c r="N44" s="12">
        <v>840</v>
      </c>
      <c r="O44" s="12">
        <v>1937.25</v>
      </c>
      <c r="P44" s="12">
        <v>6</v>
      </c>
      <c r="Q44" s="12">
        <v>18.45</v>
      </c>
      <c r="R44" s="12">
        <f>+P44*98</f>
        <v>588</v>
      </c>
      <c r="S44" s="12">
        <v>1383.75</v>
      </c>
      <c r="T44" s="12">
        <v>5</v>
      </c>
      <c r="U44" s="12">
        <v>22.14</v>
      </c>
      <c r="V44" s="12">
        <f>+T44*98</f>
        <v>490</v>
      </c>
      <c r="W44" s="12">
        <v>1660.5</v>
      </c>
      <c r="X44" s="12">
        <v>5</v>
      </c>
      <c r="Y44" s="12">
        <v>19.91111111111111</v>
      </c>
      <c r="Z44" s="12">
        <v>640</v>
      </c>
      <c r="AA44" s="12">
        <v>1493.3333333333333</v>
      </c>
      <c r="AB44" s="12">
        <v>6</v>
      </c>
      <c r="AC44" s="12">
        <v>25.83</v>
      </c>
      <c r="AD44" s="12">
        <v>830.25</v>
      </c>
      <c r="AE44" s="12">
        <v>1937.25</v>
      </c>
      <c r="AF44" s="12">
        <v>5</v>
      </c>
      <c r="AG44" s="12">
        <v>25.884444444444444</v>
      </c>
      <c r="AH44" s="12">
        <v>762.6666666666667</v>
      </c>
      <c r="AI44" s="12">
        <v>1941.3333333333333</v>
      </c>
      <c r="AJ44" s="12">
        <v>6</v>
      </c>
      <c r="AK44" s="12">
        <v>17.5</v>
      </c>
      <c r="AL44" s="12">
        <v>759.0857142857144</v>
      </c>
      <c r="AM44" s="12">
        <v>1347.5</v>
      </c>
      <c r="AN44" s="12">
        <v>6</v>
      </c>
      <c r="AO44" s="12">
        <v>21.2544</v>
      </c>
      <c r="AP44" s="12">
        <v>569.3142857142857</v>
      </c>
      <c r="AQ44" s="12">
        <v>1594.08</v>
      </c>
      <c r="AR44" s="12">
        <v>5</v>
      </c>
      <c r="AS44" s="12">
        <v>19.91111111111111</v>
      </c>
      <c r="AT44" s="12">
        <v>586.6666666666667</v>
      </c>
      <c r="AU44" s="12">
        <v>1493.3333333333333</v>
      </c>
      <c r="AV44" s="12">
        <v>5</v>
      </c>
      <c r="AW44" s="12">
        <v>19.91111111111111</v>
      </c>
      <c r="AX44" s="12">
        <v>586.6666666666667</v>
      </c>
      <c r="AY44" s="12">
        <v>1493.3333333333333</v>
      </c>
      <c r="AZ44" s="12">
        <v>2</v>
      </c>
      <c r="BA44" s="12">
        <v>9.557333333333334</v>
      </c>
      <c r="BB44" s="12">
        <v>154</v>
      </c>
      <c r="BC44" s="12">
        <v>716.8</v>
      </c>
      <c r="BD44" s="12">
        <v>0</v>
      </c>
      <c r="BE44" s="12">
        <v>0</v>
      </c>
      <c r="BF44" s="12">
        <v>0</v>
      </c>
      <c r="BG44" s="12">
        <v>0</v>
      </c>
      <c r="BH44" s="12">
        <v>5</v>
      </c>
      <c r="BI44" s="12">
        <v>9.955555555555556</v>
      </c>
      <c r="BJ44" s="12">
        <f>1.2*266.666666666667</f>
        <v>320.0000000000004</v>
      </c>
      <c r="BK44" s="12">
        <v>746.6666666666666</v>
      </c>
      <c r="BL44" s="12">
        <v>6</v>
      </c>
      <c r="BM44" s="12">
        <v>23.893333333333334</v>
      </c>
      <c r="BN44" s="12">
        <v>640</v>
      </c>
      <c r="BO44" s="12">
        <v>1792</v>
      </c>
      <c r="BP44" s="12">
        <v>6</v>
      </c>
      <c r="BQ44" s="12">
        <v>23.893333333333334</v>
      </c>
      <c r="BR44" s="12">
        <v>640</v>
      </c>
      <c r="BS44" s="12">
        <v>1792</v>
      </c>
      <c r="BT44" s="12">
        <v>6</v>
      </c>
      <c r="BU44" s="12">
        <v>23.893333333333334</v>
      </c>
      <c r="BV44" s="12">
        <v>640</v>
      </c>
      <c r="BW44" s="12">
        <v>1792</v>
      </c>
      <c r="BX44" s="12">
        <v>6</v>
      </c>
      <c r="BY44" s="12">
        <v>23.893333333333334</v>
      </c>
      <c r="BZ44" s="12">
        <v>640</v>
      </c>
      <c r="CA44" s="12">
        <v>1792</v>
      </c>
      <c r="CB44" s="12">
        <v>5</v>
      </c>
      <c r="CC44" s="12">
        <v>15.92888888888889</v>
      </c>
      <c r="CD44" s="12">
        <v>426.66666666666674</v>
      </c>
      <c r="CE44" s="12">
        <v>1194.6666666666667</v>
      </c>
      <c r="CF44" s="12">
        <v>5</v>
      </c>
      <c r="CG44" s="12">
        <v>15.92888888888889</v>
      </c>
      <c r="CH44" s="12">
        <v>426.66666666666674</v>
      </c>
      <c r="CI44" s="12">
        <v>1194.6666666666667</v>
      </c>
      <c r="CJ44" s="12">
        <v>4</v>
      </c>
      <c r="CK44" s="12">
        <v>9.955555555555556</v>
      </c>
      <c r="CL44" s="12">
        <v>308</v>
      </c>
      <c r="CM44" s="12">
        <v>746.6666666666666</v>
      </c>
      <c r="CN44" s="12">
        <v>0</v>
      </c>
      <c r="CO44" s="12">
        <v>0</v>
      </c>
      <c r="CP44" s="12">
        <v>0</v>
      </c>
      <c r="CQ44" s="12">
        <v>0</v>
      </c>
      <c r="CR44" s="12">
        <v>4.5</v>
      </c>
      <c r="CS44" s="12">
        <v>9.955555555555556</v>
      </c>
      <c r="CT44" s="12">
        <v>266.6666666666667</v>
      </c>
      <c r="CU44" s="12">
        <v>746.6666666666666</v>
      </c>
      <c r="CV44" s="12">
        <v>5</v>
      </c>
      <c r="CW44" s="12">
        <v>19.91111111111111</v>
      </c>
      <c r="CX44" s="12">
        <v>533.3333333333334</v>
      </c>
      <c r="CY44" s="12">
        <v>1493.3333333333333</v>
      </c>
      <c r="CZ44" s="12">
        <v>6</v>
      </c>
      <c r="DA44" s="12">
        <v>19.91111111111111</v>
      </c>
      <c r="DB44" s="12">
        <v>533.3333333333334</v>
      </c>
      <c r="DC44" s="12">
        <v>1493.3333333333333</v>
      </c>
      <c r="DD44" s="12">
        <v>6</v>
      </c>
      <c r="DE44" s="12">
        <v>19.91111111111111</v>
      </c>
      <c r="DF44" s="12">
        <v>533.3333333333334</v>
      </c>
      <c r="DG44" s="12">
        <v>1493.3333333333333</v>
      </c>
      <c r="DH44" s="12">
        <v>5</v>
      </c>
      <c r="DI44" s="12">
        <v>9.955555555555556</v>
      </c>
      <c r="DJ44" s="12">
        <v>266.6666666666667</v>
      </c>
      <c r="DK44" s="12">
        <v>746.6666666666666</v>
      </c>
      <c r="DL44" s="12">
        <v>2.4</v>
      </c>
      <c r="DM44" s="12">
        <v>5.973333333333334</v>
      </c>
      <c r="DN44" s="12">
        <v>184.8</v>
      </c>
      <c r="DO44" s="12">
        <v>459.9466666666667</v>
      </c>
    </row>
    <row r="45" spans="2:119" ht="12.75">
      <c r="B45" s="11" t="s">
        <v>39</v>
      </c>
      <c r="C45" s="11" t="s">
        <v>80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8</v>
      </c>
      <c r="M45" s="12">
        <v>29.80943907156672</v>
      </c>
      <c r="N45" s="12">
        <v>784</v>
      </c>
      <c r="O45" s="12">
        <v>2235.707930367504</v>
      </c>
      <c r="P45" s="12">
        <v>9.505560928433267</v>
      </c>
      <c r="Q45" s="12">
        <v>28.389941972920692</v>
      </c>
      <c r="R45" s="12">
        <v>980</v>
      </c>
      <c r="S45" s="12">
        <v>2400</v>
      </c>
      <c r="T45" s="12">
        <v>8.55500483558994</v>
      </c>
      <c r="U45" s="12">
        <v>25.550947775628618</v>
      </c>
      <c r="V45" s="12">
        <v>958.1605415860732</v>
      </c>
      <c r="W45" s="12">
        <v>1916.3210831721465</v>
      </c>
      <c r="X45" s="12">
        <v>5</v>
      </c>
      <c r="Y45" s="12">
        <v>12.826074074074072</v>
      </c>
      <c r="Z45" s="12">
        <v>480.9777777777777</v>
      </c>
      <c r="AA45" s="12">
        <v>961.9555555555554</v>
      </c>
      <c r="AB45" s="12">
        <v>9.98083897485493</v>
      </c>
      <c r="AC45" s="12">
        <v>29.80943907156672</v>
      </c>
      <c r="AD45" s="12">
        <v>670.7123791102512</v>
      </c>
      <c r="AE45" s="12">
        <v>2235.707930367504</v>
      </c>
      <c r="AF45" s="12">
        <v>5.582777777777777</v>
      </c>
      <c r="AG45" s="12">
        <v>16.673896296296295</v>
      </c>
      <c r="AH45" s="12">
        <v>625.271111111111</v>
      </c>
      <c r="AI45" s="12">
        <v>1250.542222222222</v>
      </c>
      <c r="AJ45" s="12">
        <v>7.224226305609283</v>
      </c>
      <c r="AK45" s="12">
        <v>22.71195357833655</v>
      </c>
      <c r="AL45" s="12">
        <v>809.1133462282396</v>
      </c>
      <c r="AM45" s="12">
        <v>1703.3965183752414</v>
      </c>
      <c r="AN45" s="12">
        <v>5.779381044487426</v>
      </c>
      <c r="AO45" s="12">
        <v>18.169562862669242</v>
      </c>
      <c r="AP45" s="12">
        <v>606.8350096711796</v>
      </c>
      <c r="AQ45" s="12">
        <v>1277.547388781431</v>
      </c>
      <c r="AR45" s="12">
        <v>5</v>
      </c>
      <c r="AS45" s="12">
        <v>12.826074074074072</v>
      </c>
      <c r="AT45" s="12">
        <f>1.2*480.977777777778</f>
        <v>577.1733333333335</v>
      </c>
      <c r="AU45" s="12">
        <f>1.2*961.955555555555</f>
        <v>1154.346666666666</v>
      </c>
      <c r="AV45" s="12">
        <v>5</v>
      </c>
      <c r="AW45" s="12">
        <v>12.826074074074072</v>
      </c>
      <c r="AX45" s="12">
        <v>480.9777777777777</v>
      </c>
      <c r="AY45" s="12">
        <v>961.9555555555554</v>
      </c>
      <c r="AZ45" s="12">
        <v>2</v>
      </c>
      <c r="BA45" s="12">
        <v>6.156515555555554</v>
      </c>
      <c r="BB45" s="12">
        <v>154</v>
      </c>
      <c r="BC45" s="12">
        <v>461.7386666666666</v>
      </c>
      <c r="BD45" s="12">
        <v>2</v>
      </c>
      <c r="BE45" s="12">
        <v>6.2</v>
      </c>
      <c r="BF45" s="12">
        <v>196</v>
      </c>
      <c r="BG45" s="12">
        <v>481</v>
      </c>
      <c r="BH45" s="12">
        <v>2.5</v>
      </c>
      <c r="BI45" s="12">
        <v>7.5</v>
      </c>
      <c r="BJ45" s="12">
        <f>1.2*343.555555555556</f>
        <v>412.26666666666716</v>
      </c>
      <c r="BK45" s="12">
        <v>588</v>
      </c>
      <c r="BL45" s="12">
        <v>5.153333333333333</v>
      </c>
      <c r="BM45" s="12">
        <v>15.391288888888887</v>
      </c>
      <c r="BN45" s="12">
        <v>577.1733333333333</v>
      </c>
      <c r="BO45" s="12">
        <v>1154.3466666666666</v>
      </c>
      <c r="BP45" s="12">
        <v>5.153333333333333</v>
      </c>
      <c r="BQ45" s="12">
        <v>15.391288888888887</v>
      </c>
      <c r="BR45" s="12">
        <v>577.1733333333333</v>
      </c>
      <c r="BS45" s="12">
        <v>1154.3466666666666</v>
      </c>
      <c r="BT45" s="12">
        <v>5.153333333333333</v>
      </c>
      <c r="BU45" s="12">
        <v>15.391288888888887</v>
      </c>
      <c r="BV45" s="12">
        <v>577.1733333333333</v>
      </c>
      <c r="BW45" s="12">
        <v>1184</v>
      </c>
      <c r="BX45" s="12">
        <v>5.153333333333333</v>
      </c>
      <c r="BY45" s="12">
        <v>15.391288888888887</v>
      </c>
      <c r="BZ45" s="12">
        <v>577.1733333333333</v>
      </c>
      <c r="CA45" s="12">
        <v>1154.3466666666666</v>
      </c>
      <c r="CB45" s="12">
        <v>5</v>
      </c>
      <c r="CC45" s="12">
        <v>10.260859259259258</v>
      </c>
      <c r="CD45" s="12">
        <f>1.2*384.782222222222</f>
        <v>461.7386666666664</v>
      </c>
      <c r="CE45" s="12">
        <v>948</v>
      </c>
      <c r="CF45" s="12">
        <v>5</v>
      </c>
      <c r="CG45" s="12">
        <v>10.260859259259258</v>
      </c>
      <c r="CH45" s="12">
        <v>384.7822222222222</v>
      </c>
      <c r="CI45" s="12">
        <v>769.5644444444443</v>
      </c>
      <c r="CJ45" s="12">
        <v>4</v>
      </c>
      <c r="CK45" s="12">
        <v>7.5</v>
      </c>
      <c r="CL45" s="12">
        <f>1.2*308</f>
        <v>369.59999999999997</v>
      </c>
      <c r="CM45" s="12">
        <v>588</v>
      </c>
      <c r="CN45" s="12">
        <v>2</v>
      </c>
      <c r="CO45" s="12">
        <v>6.2</v>
      </c>
      <c r="CP45" s="12">
        <v>196</v>
      </c>
      <c r="CQ45" s="12">
        <v>481</v>
      </c>
      <c r="CR45" s="12">
        <v>2.5</v>
      </c>
      <c r="CS45" s="12">
        <v>7.5</v>
      </c>
      <c r="CT45" s="12">
        <f>1.2*343.555555555556</f>
        <v>412.26666666666716</v>
      </c>
      <c r="CU45" s="12">
        <v>613</v>
      </c>
      <c r="CV45" s="12">
        <v>5</v>
      </c>
      <c r="CW45" s="12">
        <v>12.826074074074072</v>
      </c>
      <c r="CX45" s="12">
        <v>480.9777777777777</v>
      </c>
      <c r="CY45" s="12">
        <v>961.9555555555554</v>
      </c>
      <c r="CZ45" s="12">
        <v>5</v>
      </c>
      <c r="DA45" s="12">
        <v>12.826074074074072</v>
      </c>
      <c r="DB45" s="12">
        <v>480.9777777777777</v>
      </c>
      <c r="DC45" s="12">
        <v>961.9555555555554</v>
      </c>
      <c r="DD45" s="12">
        <v>5</v>
      </c>
      <c r="DE45" s="12">
        <v>12.826074074074072</v>
      </c>
      <c r="DF45" s="12">
        <v>480.9777777777777</v>
      </c>
      <c r="DG45" s="12">
        <v>961.9555555555554</v>
      </c>
      <c r="DH45" s="12">
        <v>5</v>
      </c>
      <c r="DI45" s="12">
        <v>7.5</v>
      </c>
      <c r="DJ45" s="12">
        <v>240.48888888888885</v>
      </c>
      <c r="DK45" s="12">
        <v>686</v>
      </c>
      <c r="DL45" s="12">
        <v>2.4</v>
      </c>
      <c r="DM45" s="12">
        <v>6</v>
      </c>
      <c r="DN45" s="12">
        <v>184.8</v>
      </c>
      <c r="DO45" s="12">
        <v>588</v>
      </c>
    </row>
    <row r="46" spans="2:119" ht="12.75">
      <c r="B46" s="11" t="s">
        <v>39</v>
      </c>
      <c r="C46" s="11" t="s">
        <v>81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9.481797026112183</v>
      </c>
      <c r="M46" s="12">
        <v>28.318967117988382</v>
      </c>
      <c r="N46" s="12">
        <v>910</v>
      </c>
      <c r="O46" s="12">
        <v>2123.9225338491287</v>
      </c>
      <c r="P46" s="12">
        <v>9.030282882011603</v>
      </c>
      <c r="Q46" s="12">
        <v>28.389941972920692</v>
      </c>
      <c r="R46" s="12">
        <v>1011.3916827852995</v>
      </c>
      <c r="S46" s="12">
        <v>2400</v>
      </c>
      <c r="T46" s="12">
        <v>8.127254593810443</v>
      </c>
      <c r="U46" s="12">
        <v>24.27340038684719</v>
      </c>
      <c r="V46" s="12">
        <v>910.2525145067696</v>
      </c>
      <c r="W46" s="12">
        <v>1820.5050290135391</v>
      </c>
      <c r="X46" s="12">
        <v>5</v>
      </c>
      <c r="Y46" s="12">
        <v>12.826074074074072</v>
      </c>
      <c r="Z46" s="12">
        <v>480.9777777777777</v>
      </c>
      <c r="AA46" s="12">
        <v>961.9555555555554</v>
      </c>
      <c r="AB46" s="12">
        <v>9.481797026112183</v>
      </c>
      <c r="AC46" s="12">
        <v>28.318967117988382</v>
      </c>
      <c r="AD46" s="12">
        <v>637.1767601547386</v>
      </c>
      <c r="AE46" s="12">
        <v>2123.9225338491287</v>
      </c>
      <c r="AF46" s="12">
        <v>5.582777777777777</v>
      </c>
      <c r="AG46" s="12">
        <v>16.673896296296295</v>
      </c>
      <c r="AH46" s="12">
        <v>625.271111111111</v>
      </c>
      <c r="AI46" s="12">
        <v>1250.542222222222</v>
      </c>
      <c r="AJ46" s="12">
        <v>7.604448742746614</v>
      </c>
      <c r="AK46" s="12">
        <v>22.71195357833655</v>
      </c>
      <c r="AL46" s="12">
        <v>851.6982591876207</v>
      </c>
      <c r="AM46" s="12">
        <v>1703.3965183752414</v>
      </c>
      <c r="AN46" s="12">
        <v>6.083558994197292</v>
      </c>
      <c r="AO46" s="12">
        <v>18.169562862669242</v>
      </c>
      <c r="AP46" s="12">
        <v>638.7736943907155</v>
      </c>
      <c r="AQ46" s="12">
        <v>1277.547388781431</v>
      </c>
      <c r="AR46" s="12">
        <v>5</v>
      </c>
      <c r="AS46" s="12">
        <v>12.826074074074072</v>
      </c>
      <c r="AT46" s="12">
        <f>1.2*480.977777777778</f>
        <v>577.1733333333335</v>
      </c>
      <c r="AU46" s="12">
        <f>1.2*961.955555555555</f>
        <v>1154.346666666666</v>
      </c>
      <c r="AV46" s="12">
        <v>5</v>
      </c>
      <c r="AW46" s="12">
        <v>12.826074074074072</v>
      </c>
      <c r="AX46" s="12">
        <v>480.9777777777777</v>
      </c>
      <c r="AY46" s="12">
        <v>961.9555555555554</v>
      </c>
      <c r="AZ46" s="12">
        <v>2</v>
      </c>
      <c r="BA46" s="12">
        <v>6.156515555555554</v>
      </c>
      <c r="BB46" s="12">
        <v>154</v>
      </c>
      <c r="BC46" s="12">
        <v>461.7386666666666</v>
      </c>
      <c r="BD46" s="12">
        <v>2</v>
      </c>
      <c r="BE46" s="12">
        <v>6.2</v>
      </c>
      <c r="BF46" s="12">
        <v>196</v>
      </c>
      <c r="BG46" s="12">
        <v>481</v>
      </c>
      <c r="BH46" s="12">
        <v>2.5</v>
      </c>
      <c r="BI46" s="12">
        <v>7.5</v>
      </c>
      <c r="BJ46" s="12">
        <f>1.2*343.555555555556</f>
        <v>412.26666666666716</v>
      </c>
      <c r="BK46" s="12">
        <v>588</v>
      </c>
      <c r="BL46" s="12">
        <v>5.153333333333333</v>
      </c>
      <c r="BM46" s="12">
        <v>15.391288888888887</v>
      </c>
      <c r="BN46" s="12">
        <v>577.1733333333333</v>
      </c>
      <c r="BO46" s="12">
        <v>1154.3466666666666</v>
      </c>
      <c r="BP46" s="12">
        <v>5.153333333333333</v>
      </c>
      <c r="BQ46" s="12">
        <v>15.391288888888887</v>
      </c>
      <c r="BR46" s="12">
        <v>577.1733333333333</v>
      </c>
      <c r="BS46" s="12">
        <v>1154.3466666666666</v>
      </c>
      <c r="BT46" s="12">
        <v>5.153333333333333</v>
      </c>
      <c r="BU46" s="12">
        <v>15.391288888888887</v>
      </c>
      <c r="BV46" s="12">
        <v>577.1733333333333</v>
      </c>
      <c r="BW46" s="12">
        <v>1184</v>
      </c>
      <c r="BX46" s="12">
        <v>5.153333333333333</v>
      </c>
      <c r="BY46" s="12">
        <v>15.391288888888887</v>
      </c>
      <c r="BZ46" s="12">
        <v>577.1733333333333</v>
      </c>
      <c r="CA46" s="12">
        <v>1154.3466666666666</v>
      </c>
      <c r="CB46" s="12">
        <v>5</v>
      </c>
      <c r="CC46" s="12">
        <v>10.260859259259258</v>
      </c>
      <c r="CD46" s="12">
        <f>1.2*384.782222222222</f>
        <v>461.7386666666664</v>
      </c>
      <c r="CE46" s="12">
        <v>948</v>
      </c>
      <c r="CF46" s="12">
        <v>5</v>
      </c>
      <c r="CG46" s="12">
        <v>10.260859259259258</v>
      </c>
      <c r="CH46" s="12">
        <v>384.7822222222222</v>
      </c>
      <c r="CI46" s="12">
        <v>769.5644444444443</v>
      </c>
      <c r="CJ46" s="12">
        <v>4</v>
      </c>
      <c r="CK46" s="12">
        <v>7.5</v>
      </c>
      <c r="CL46" s="12">
        <f>1.2*308</f>
        <v>369.59999999999997</v>
      </c>
      <c r="CM46" s="12">
        <v>588</v>
      </c>
      <c r="CN46" s="12">
        <v>2</v>
      </c>
      <c r="CO46" s="12">
        <v>6.2</v>
      </c>
      <c r="CP46" s="12">
        <v>196</v>
      </c>
      <c r="CQ46" s="12">
        <v>481</v>
      </c>
      <c r="CR46" s="12">
        <v>2.5</v>
      </c>
      <c r="CS46" s="12">
        <v>7.5</v>
      </c>
      <c r="CT46" s="12">
        <f>1.2*343.555555555556</f>
        <v>412.26666666666716</v>
      </c>
      <c r="CU46" s="12">
        <v>613</v>
      </c>
      <c r="CV46" s="12">
        <v>5</v>
      </c>
      <c r="CW46" s="12">
        <v>12.826074074074072</v>
      </c>
      <c r="CX46" s="12">
        <v>480.9777777777777</v>
      </c>
      <c r="CY46" s="12">
        <v>961.9555555555554</v>
      </c>
      <c r="CZ46" s="12">
        <v>5</v>
      </c>
      <c r="DA46" s="12">
        <v>12.826074074074072</v>
      </c>
      <c r="DB46" s="12">
        <v>480.9777777777777</v>
      </c>
      <c r="DC46" s="12">
        <v>961.9555555555554</v>
      </c>
      <c r="DD46" s="12">
        <v>5</v>
      </c>
      <c r="DE46" s="12">
        <v>12.826074074074072</v>
      </c>
      <c r="DF46" s="12">
        <v>480.9777777777777</v>
      </c>
      <c r="DG46" s="12">
        <v>961.9555555555554</v>
      </c>
      <c r="DH46" s="12">
        <v>5</v>
      </c>
      <c r="DI46" s="12">
        <v>7.5</v>
      </c>
      <c r="DJ46" s="12">
        <v>240.48888888888885</v>
      </c>
      <c r="DK46" s="12">
        <v>686</v>
      </c>
      <c r="DL46" s="12">
        <v>2.4</v>
      </c>
      <c r="DM46" s="12">
        <v>6</v>
      </c>
      <c r="DN46" s="12">
        <v>184.8</v>
      </c>
      <c r="DO46" s="12">
        <v>588</v>
      </c>
    </row>
    <row r="47" spans="2:119" ht="12.75">
      <c r="B47" s="11" t="s">
        <v>39</v>
      </c>
      <c r="C47" s="11" t="s">
        <v>82</v>
      </c>
      <c r="D47" s="12">
        <v>2</v>
      </c>
      <c r="E47" s="12">
        <v>8</v>
      </c>
      <c r="F47" s="12">
        <v>80</v>
      </c>
      <c r="G47" s="12">
        <f>+E47*98</f>
        <v>784</v>
      </c>
      <c r="H47" s="12">
        <v>2</v>
      </c>
      <c r="I47" s="12">
        <v>8</v>
      </c>
      <c r="J47" s="12">
        <v>80</v>
      </c>
      <c r="K47" s="12">
        <f>+I47*98</f>
        <v>784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2</v>
      </c>
      <c r="BA47" s="12">
        <v>6.2</v>
      </c>
      <c r="BB47" s="12">
        <v>196</v>
      </c>
      <c r="BC47" s="12">
        <v>481</v>
      </c>
      <c r="BD47" s="12">
        <v>2</v>
      </c>
      <c r="BE47" s="12">
        <v>6.2</v>
      </c>
      <c r="BF47" s="12">
        <v>196</v>
      </c>
      <c r="BG47" s="12">
        <v>481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4</v>
      </c>
      <c r="CK47" s="12">
        <v>7.5</v>
      </c>
      <c r="CL47" s="12">
        <f>1.2*308</f>
        <v>369.59999999999997</v>
      </c>
      <c r="CM47" s="12">
        <v>588</v>
      </c>
      <c r="CN47" s="12">
        <v>2</v>
      </c>
      <c r="CO47" s="12">
        <v>6.2</v>
      </c>
      <c r="CP47" s="12">
        <v>196</v>
      </c>
      <c r="CQ47" s="12">
        <v>481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2">
        <v>0</v>
      </c>
      <c r="DG47" s="12">
        <v>0</v>
      </c>
      <c r="DH47" s="12">
        <v>0</v>
      </c>
      <c r="DI47" s="12">
        <v>0</v>
      </c>
      <c r="DJ47" s="12">
        <v>0</v>
      </c>
      <c r="DK47" s="12">
        <v>0</v>
      </c>
      <c r="DL47" s="12">
        <v>0</v>
      </c>
      <c r="DM47" s="12">
        <v>0</v>
      </c>
      <c r="DN47" s="12">
        <v>0</v>
      </c>
      <c r="DO47" s="12">
        <v>0</v>
      </c>
    </row>
    <row r="48" spans="2:119" ht="12.75">
      <c r="B48" s="11" t="s">
        <v>39</v>
      </c>
      <c r="C48" s="11" t="s">
        <v>83</v>
      </c>
      <c r="D48" s="12">
        <v>2</v>
      </c>
      <c r="E48" s="12">
        <v>8</v>
      </c>
      <c r="F48" s="12">
        <v>80</v>
      </c>
      <c r="G48" s="12">
        <f>+E48*98</f>
        <v>784</v>
      </c>
      <c r="H48" s="12">
        <v>2</v>
      </c>
      <c r="I48" s="12">
        <v>8</v>
      </c>
      <c r="J48" s="12">
        <v>80</v>
      </c>
      <c r="K48" s="12">
        <f>+I48*98</f>
        <v>784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2</v>
      </c>
      <c r="BA48" s="12">
        <v>6.2</v>
      </c>
      <c r="BB48" s="12">
        <v>196</v>
      </c>
      <c r="BC48" s="12">
        <v>481</v>
      </c>
      <c r="BD48" s="12">
        <v>2</v>
      </c>
      <c r="BE48" s="12">
        <v>6.2</v>
      </c>
      <c r="BF48" s="12">
        <v>196</v>
      </c>
      <c r="BG48" s="12">
        <v>481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4</v>
      </c>
      <c r="CK48" s="12">
        <v>7.5</v>
      </c>
      <c r="CL48" s="12">
        <f>1.2*308</f>
        <v>369.59999999999997</v>
      </c>
      <c r="CM48" s="12">
        <v>588</v>
      </c>
      <c r="CN48" s="12">
        <v>2</v>
      </c>
      <c r="CO48" s="12">
        <v>6.2</v>
      </c>
      <c r="CP48" s="12">
        <v>196</v>
      </c>
      <c r="CQ48" s="12">
        <v>481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0</v>
      </c>
      <c r="DM48" s="12">
        <v>0</v>
      </c>
      <c r="DN48" s="12">
        <v>0</v>
      </c>
      <c r="DO48" s="12">
        <v>0</v>
      </c>
    </row>
  </sheetData>
  <sheetProtection/>
  <autoFilter ref="A6:CJ46"/>
  <mergeCells count="31">
    <mergeCell ref="DD5:DG5"/>
    <mergeCell ref="CF5:CI5"/>
    <mergeCell ref="CJ5:CM5"/>
    <mergeCell ref="CN5:CQ5"/>
    <mergeCell ref="CR5:CU5"/>
    <mergeCell ref="BX5:CA5"/>
    <mergeCell ref="CB5:CE5"/>
    <mergeCell ref="CV5:CY5"/>
    <mergeCell ref="CZ5:DC5"/>
    <mergeCell ref="BP5:BS5"/>
    <mergeCell ref="BT5:BW5"/>
    <mergeCell ref="AR5:AU5"/>
    <mergeCell ref="AV5:AY5"/>
    <mergeCell ref="AZ5:BC5"/>
    <mergeCell ref="BD5:BG5"/>
    <mergeCell ref="AJ5:AM5"/>
    <mergeCell ref="AN5:AQ5"/>
    <mergeCell ref="B5:B6"/>
    <mergeCell ref="C5:C6"/>
    <mergeCell ref="BH5:BK5"/>
    <mergeCell ref="BL5:BO5"/>
    <mergeCell ref="DH5:DK5"/>
    <mergeCell ref="DL5:DO5"/>
    <mergeCell ref="D5:G5"/>
    <mergeCell ref="H5:K5"/>
    <mergeCell ref="L5:O5"/>
    <mergeCell ref="P5:S5"/>
    <mergeCell ref="T5:W5"/>
    <mergeCell ref="X5:AA5"/>
    <mergeCell ref="AB5:AE5"/>
    <mergeCell ref="AF5:AI5"/>
  </mergeCells>
  <printOptions/>
  <pageMargins left="0.61" right="1.21" top="1.2598425196850394" bottom="0.984251968503937" header="0.9055118110236221" footer="0"/>
  <pageSetup fitToWidth="4" horizontalDpi="600" verticalDpi="600" orientation="landscape" pageOrder="overThenDown" scale="53" r:id="rId1"/>
  <headerFooter alignWithMargins="0">
    <oddHeader>&amp;LANEXO Nº 4:  RANGOS DE CAPACIDAD DE TRANSPORTE Y FRECUENCIA POR SERVICIO</oddHeader>
  </headerFooter>
  <colBreaks count="3" manualBreakCount="3">
    <brk id="23" max="65535" man="1"/>
    <brk id="47" max="65535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pablo.beltran</cp:lastModifiedBy>
  <dcterms:created xsi:type="dcterms:W3CDTF">2010-06-14T14:41:31Z</dcterms:created>
  <dcterms:modified xsi:type="dcterms:W3CDTF">2010-09-13T20:47:21Z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