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1760" activeTab="0"/>
  </bookViews>
  <sheets>
    <sheet name="Troncal 4" sheetId="1" r:id="rId1"/>
  </sheets>
  <definedNames/>
  <calcPr fullCalcOnLoad="1"/>
</workbook>
</file>

<file path=xl/sharedStrings.xml><?xml version="1.0" encoding="utf-8"?>
<sst xmlns="http://schemas.openxmlformats.org/spreadsheetml/2006/main" count="325" uniqueCount="126">
  <si>
    <t>SÁBADO</t>
  </si>
  <si>
    <t>DOMINGO Y FESTIVOS</t>
  </si>
  <si>
    <t>U.N.</t>
  </si>
  <si>
    <t>Cod. Usuario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</si>
  <si>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</si>
  <si>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</si>
  <si>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</si>
  <si>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</si>
  <si>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</si>
  <si>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</si>
  <si>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</si>
  <si>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</si>
  <si>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</si>
  <si>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</si>
  <si>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</si>
  <si>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</si>
  <si>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</si>
  <si>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</si>
  <si>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</si>
  <si>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</si>
  <si>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</si>
  <si>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</si>
  <si>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</si>
  <si>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</si>
  <si>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</si>
  <si>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</si>
  <si>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</si>
  <si>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</si>
  <si>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</si>
  <si>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</si>
  <si>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</si>
  <si>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</si>
  <si>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</si>
  <si>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</si>
  <si>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</si>
  <si>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</si>
  <si>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</si>
  <si>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Troncal 4</t>
  </si>
  <si>
    <t>401I</t>
  </si>
  <si>
    <t>401R</t>
  </si>
  <si>
    <t>402I</t>
  </si>
  <si>
    <t>402R</t>
  </si>
  <si>
    <t>403I</t>
  </si>
  <si>
    <t>403R</t>
  </si>
  <si>
    <t>403cI</t>
  </si>
  <si>
    <t>403cR</t>
  </si>
  <si>
    <t>404I</t>
  </si>
  <si>
    <t>404R</t>
  </si>
  <si>
    <t>404cI</t>
  </si>
  <si>
    <t>404cR</t>
  </si>
  <si>
    <t>405I</t>
  </si>
  <si>
    <t>405R</t>
  </si>
  <si>
    <t>405cI</t>
  </si>
  <si>
    <t>405cR</t>
  </si>
  <si>
    <t>405cyI</t>
  </si>
  <si>
    <t>405cyR</t>
  </si>
  <si>
    <t>406I</t>
  </si>
  <si>
    <t>406R</t>
  </si>
  <si>
    <t>406cI</t>
  </si>
  <si>
    <t>406cR</t>
  </si>
  <si>
    <t>407I</t>
  </si>
  <si>
    <t>407R</t>
  </si>
  <si>
    <t>408I</t>
  </si>
  <si>
    <t>408R</t>
  </si>
  <si>
    <t>409I</t>
  </si>
  <si>
    <t>409R</t>
  </si>
  <si>
    <t>410I</t>
  </si>
  <si>
    <t>410R</t>
  </si>
  <si>
    <t>411I</t>
  </si>
  <si>
    <t>411R</t>
  </si>
  <si>
    <t>412I</t>
  </si>
  <si>
    <t>412R</t>
  </si>
  <si>
    <t>413I</t>
  </si>
  <si>
    <t>413R</t>
  </si>
  <si>
    <t>413cI</t>
  </si>
  <si>
    <t>413cR</t>
  </si>
  <si>
    <t>414eI</t>
  </si>
  <si>
    <t>414eR</t>
  </si>
  <si>
    <t>415eI</t>
  </si>
  <si>
    <t>415eR</t>
  </si>
  <si>
    <t>416eI</t>
  </si>
  <si>
    <t>416eR</t>
  </si>
  <si>
    <t>417eI</t>
  </si>
  <si>
    <t>417eR</t>
  </si>
  <si>
    <t>418I</t>
  </si>
  <si>
    <t>418R</t>
  </si>
  <si>
    <t>419I</t>
  </si>
  <si>
    <t>419R</t>
  </si>
  <si>
    <t>420eI</t>
  </si>
  <si>
    <t>420eR</t>
  </si>
  <si>
    <t>421I</t>
  </si>
  <si>
    <t>421R</t>
  </si>
  <si>
    <t>422I</t>
  </si>
  <si>
    <t>422R</t>
  </si>
  <si>
    <t>424I</t>
  </si>
  <si>
    <t>424R</t>
  </si>
  <si>
    <t>425I</t>
  </si>
  <si>
    <t>425R</t>
  </si>
  <si>
    <t>425cI</t>
  </si>
  <si>
    <t>425cR</t>
  </si>
  <si>
    <t>425eI</t>
  </si>
  <si>
    <t>425eR</t>
  </si>
  <si>
    <t>426I</t>
  </si>
  <si>
    <t>426R</t>
  </si>
  <si>
    <t>426cI</t>
  </si>
  <si>
    <t>426cR</t>
  </si>
  <si>
    <t>427I</t>
  </si>
  <si>
    <t>427R</t>
  </si>
  <si>
    <t>427cI</t>
  </si>
  <si>
    <t>427cR</t>
  </si>
  <si>
    <t>428I</t>
  </si>
  <si>
    <t>428R</t>
  </si>
  <si>
    <t>428cI</t>
  </si>
  <si>
    <t>428cR</t>
  </si>
  <si>
    <t>428eI</t>
  </si>
  <si>
    <t>428eR</t>
  </si>
  <si>
    <t>429I</t>
  </si>
  <si>
    <t>429R</t>
  </si>
  <si>
    <t>431I</t>
  </si>
  <si>
    <t>431R</t>
  </si>
  <si>
    <t>431cI</t>
  </si>
  <si>
    <t>431cR</t>
  </si>
  <si>
    <t>431yI</t>
  </si>
  <si>
    <t>431yR</t>
  </si>
  <si>
    <t>431y2I</t>
  </si>
  <si>
    <t>431y2R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</si>
</sst>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textRotation="90"/>
    </xf>
    <xf numFmtId="0" fontId="4" fillId="34" borderId="10" xfId="0" applyFont="1" applyFill="1" applyBorder="1" applyAlignment="1">
      <alignment horizontal="center" textRotation="90"/>
    </xf>
    <xf numFmtId="0" fontId="4" fillId="35" borderId="10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2" fontId="0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3" fontId="1" fillId="0" borderId="10" xfId="0" applyNumberFormat="1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textRotation="90"/>
    </xf>
    <xf numFmtId="0" fontId="4" fillId="36" borderId="10" xfId="0" applyFont="1" applyFill="1" applyBorder="1" applyAlignment="1">
      <alignment horizontal="center" textRotation="90"/>
    </xf>
    <xf numFmtId="0" fontId="4" fillId="36" borderId="14" xfId="0" applyFont="1" applyFill="1" applyBorder="1" applyAlignment="1">
      <alignment horizontal="center" textRotation="90"/>
    </xf>
    <xf numFmtId="0" fontId="4" fillId="36" borderId="15" xfId="0" applyFont="1" applyFill="1" applyBorder="1" applyAlignment="1">
      <alignment horizontal="center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O96"/>
  <sheetViews>
    <sheetView tabSelected="1" zoomScale="55" zoomScaleNormal="55" zoomScalePageLayoutView="0" workbookViewId="0" topLeftCell="A2">
      <selection activeCell="L14" sqref="L14"/>
    </sheetView>
  </sheetViews>
  <sheetFormatPr defaultColWidth="8.28125" defaultRowHeight="12.75"/>
  <cols>
    <col min="1" max="3" width="8.28125" style="8" customWidth="1"/>
    <col min="4" max="5" width="8.28125" style="9" customWidth="1"/>
    <col min="6" max="43" width="8.28125" style="8" customWidth="1"/>
    <col min="44" max="45" width="8.28125" style="9" customWidth="1"/>
    <col min="46" max="16384" width="8.28125" style="8" customWidth="1"/>
  </cols>
  <sheetData>
    <row r="1" spans="3:119" ht="12.75" hidden="1">
      <c r="C1" s="8">
        <v>1</v>
      </c>
      <c r="D1" s="8" t="e">
        <v>#REF!</v>
      </c>
      <c r="E1" s="8" t="e">
        <v>#REF!</v>
      </c>
      <c r="F1" s="8" t="e">
        <v>#REF!</v>
      </c>
      <c r="G1" s="8" t="e">
        <v>#REF!</v>
      </c>
      <c r="H1" s="8" t="e">
        <v>#REF!</v>
      </c>
      <c r="I1" s="8" t="e">
        <v>#REF!</v>
      </c>
      <c r="J1" s="8" t="e">
        <v>#REF!</v>
      </c>
      <c r="K1" s="8" t="e">
        <v>#REF!</v>
      </c>
      <c r="L1" s="8" t="e">
        <v>#REF!</v>
      </c>
      <c r="M1" s="8" t="e">
        <v>#REF!</v>
      </c>
      <c r="N1" s="8" t="e">
        <v>#REF!</v>
      </c>
      <c r="O1" s="8" t="e">
        <v>#REF!</v>
      </c>
      <c r="P1" s="8" t="e">
        <v>#REF!</v>
      </c>
      <c r="Q1" s="8" t="e">
        <v>#REF!</v>
      </c>
      <c r="R1" s="8" t="e">
        <v>#REF!</v>
      </c>
      <c r="S1" s="8" t="e">
        <v>#REF!</v>
      </c>
      <c r="T1" s="8" t="e">
        <v>#REF!</v>
      </c>
      <c r="U1" s="8" t="e">
        <v>#REF!</v>
      </c>
      <c r="V1" s="8" t="e">
        <v>#REF!</v>
      </c>
      <c r="W1" s="8" t="e">
        <v>#REF!</v>
      </c>
      <c r="X1" s="8" t="e">
        <v>#REF!</v>
      </c>
      <c r="Y1" s="8" t="e">
        <v>#REF!</v>
      </c>
      <c r="Z1" s="8" t="e">
        <v>#REF!</v>
      </c>
      <c r="AA1" s="8" t="e">
        <v>#REF!</v>
      </c>
      <c r="AB1" s="8" t="e">
        <v>#REF!</v>
      </c>
      <c r="AC1" s="8" t="e">
        <v>#REF!</v>
      </c>
      <c r="AD1" s="8" t="e">
        <v>#REF!</v>
      </c>
      <c r="AE1" s="8" t="e">
        <v>#REF!</v>
      </c>
      <c r="AF1" s="8" t="e">
        <v>#REF!</v>
      </c>
      <c r="AG1" s="8" t="e">
        <v>#REF!</v>
      </c>
      <c r="AH1" s="8" t="e">
        <v>#REF!</v>
      </c>
      <c r="AI1" s="8" t="e">
        <v>#REF!</v>
      </c>
      <c r="AJ1" s="8" t="e">
        <v>#REF!</v>
      </c>
      <c r="AK1" s="8" t="e">
        <v>#REF!</v>
      </c>
      <c r="AL1" s="8" t="e">
        <v>#REF!</v>
      </c>
      <c r="AM1" s="8" t="e">
        <v>#REF!</v>
      </c>
      <c r="AN1" s="8" t="e">
        <v>#REF!</v>
      </c>
      <c r="AO1" s="8" t="e">
        <v>#REF!</v>
      </c>
      <c r="AP1" s="8" t="e">
        <v>#REF!</v>
      </c>
      <c r="AQ1" s="8" t="e">
        <v>#REF!</v>
      </c>
      <c r="AR1" s="8" t="e">
        <v>#REF!</v>
      </c>
      <c r="AS1" s="8" t="e">
        <v>#REF!</v>
      </c>
      <c r="AT1" s="8" t="e">
        <v>#REF!</v>
      </c>
      <c r="AU1" s="8" t="e">
        <v>#REF!</v>
      </c>
      <c r="AV1" s="8" t="e">
        <v>#REF!</v>
      </c>
      <c r="AW1" s="8" t="e">
        <v>#REF!</v>
      </c>
      <c r="AX1" s="8" t="e">
        <v>#REF!</v>
      </c>
      <c r="AY1" s="8" t="e">
        <v>#REF!</v>
      </c>
      <c r="AZ1" s="8" t="e">
        <v>#REF!</v>
      </c>
      <c r="BA1" s="8" t="e">
        <v>#REF!</v>
      </c>
      <c r="BB1" s="8" t="e">
        <v>#REF!</v>
      </c>
      <c r="BC1" s="8" t="e">
        <v>#REF!</v>
      </c>
      <c r="BD1" s="8" t="e">
        <v>#REF!</v>
      </c>
      <c r="BE1" s="8" t="e">
        <v>#REF!</v>
      </c>
      <c r="BF1" s="8" t="e">
        <v>#REF!</v>
      </c>
      <c r="BG1" s="8" t="e">
        <v>#REF!</v>
      </c>
      <c r="BH1" s="8" t="e">
        <v>#REF!</v>
      </c>
      <c r="BI1" s="8" t="e">
        <v>#REF!</v>
      </c>
      <c r="BJ1" s="8" t="e">
        <v>#REF!</v>
      </c>
      <c r="BK1" s="8" t="e">
        <v>#REF!</v>
      </c>
      <c r="BL1" s="8" t="e">
        <v>#REF!</v>
      </c>
      <c r="BM1" s="8" t="e">
        <v>#REF!</v>
      </c>
      <c r="BN1" s="8" t="e">
        <v>#REF!</v>
      </c>
      <c r="BO1" s="8" t="e">
        <v>#REF!</v>
      </c>
      <c r="BP1" s="8" t="e">
        <v>#REF!</v>
      </c>
      <c r="BQ1" s="8" t="e">
        <v>#REF!</v>
      </c>
      <c r="BR1" s="8" t="e">
        <v>#REF!</v>
      </c>
      <c r="BS1" s="8" t="e">
        <v>#REF!</v>
      </c>
      <c r="BT1" s="8" t="e">
        <v>#REF!</v>
      </c>
      <c r="BU1" s="8" t="e">
        <v>#REF!</v>
      </c>
      <c r="BV1" s="8" t="e">
        <v>#REF!</v>
      </c>
      <c r="BW1" s="8" t="e">
        <v>#REF!</v>
      </c>
      <c r="BX1" s="8" t="e">
        <v>#REF!</v>
      </c>
      <c r="BY1" s="8" t="e">
        <v>#REF!</v>
      </c>
      <c r="BZ1" s="8" t="e">
        <v>#REF!</v>
      </c>
      <c r="CA1" s="8" t="e">
        <v>#REF!</v>
      </c>
      <c r="CB1" s="8" t="e">
        <v>#REF!</v>
      </c>
      <c r="CC1" s="8" t="e">
        <v>#REF!</v>
      </c>
      <c r="CD1" s="8" t="e">
        <v>#REF!</v>
      </c>
      <c r="CE1" s="8" t="e">
        <v>#REF!</v>
      </c>
      <c r="CF1" s="8" t="e">
        <v>#REF!</v>
      </c>
      <c r="CG1" s="8" t="e">
        <v>#REF!</v>
      </c>
      <c r="CH1" s="8" t="e">
        <v>#REF!</v>
      </c>
      <c r="CI1" s="8" t="e">
        <v>#REF!</v>
      </c>
      <c r="CJ1" s="8" t="e">
        <v>#REF!</v>
      </c>
      <c r="CK1" s="8" t="e">
        <v>#REF!</v>
      </c>
      <c r="CL1" s="8" t="e">
        <v>#REF!</v>
      </c>
      <c r="CM1" s="8" t="e">
        <v>#REF!</v>
      </c>
      <c r="CN1" s="8" t="e">
        <v>#REF!</v>
      </c>
      <c r="CO1" s="8" t="e">
        <v>#REF!</v>
      </c>
      <c r="CP1" s="8" t="e">
        <v>#REF!</v>
      </c>
      <c r="CQ1" s="8" t="e">
        <v>#REF!</v>
      </c>
      <c r="CR1" s="8" t="e">
        <v>#REF!</v>
      </c>
      <c r="CS1" s="8" t="e">
        <v>#REF!</v>
      </c>
      <c r="CT1" s="8" t="e">
        <v>#REF!</v>
      </c>
      <c r="CU1" s="8" t="e">
        <v>#REF!</v>
      </c>
      <c r="CV1" s="8" t="e">
        <v>#REF!</v>
      </c>
      <c r="CW1" s="8" t="e">
        <v>#REF!</v>
      </c>
      <c r="CX1" s="8" t="e">
        <v>#REF!</v>
      </c>
      <c r="CY1" s="8" t="e">
        <v>#REF!</v>
      </c>
      <c r="CZ1" s="8" t="e">
        <v>#REF!</v>
      </c>
      <c r="DA1" s="8" t="e">
        <v>#REF!</v>
      </c>
      <c r="DB1" s="8" t="e">
        <v>#REF!</v>
      </c>
      <c r="DC1" s="8" t="e">
        <v>#REF!</v>
      </c>
      <c r="DD1" s="8" t="e">
        <v>#REF!</v>
      </c>
      <c r="DE1" s="8" t="e">
        <v>#REF!</v>
      </c>
      <c r="DF1" s="8" t="e">
        <v>#REF!</v>
      </c>
      <c r="DG1" s="8" t="e">
        <v>#REF!</v>
      </c>
      <c r="DH1" s="8" t="e">
        <v>#REF!</v>
      </c>
      <c r="DI1" s="8" t="e">
        <v>#REF!</v>
      </c>
      <c r="DJ1" s="8" t="e">
        <v>#REF!</v>
      </c>
      <c r="DK1" s="8" t="e">
        <v>#REF!</v>
      </c>
      <c r="DL1" s="8" t="e">
        <v>#REF!</v>
      </c>
      <c r="DM1" s="8" t="e">
        <v>#REF!</v>
      </c>
      <c r="DN1" s="8" t="e">
        <v>#REF!</v>
      </c>
      <c r="DO1" s="8" t="e">
        <v>#REF!</v>
      </c>
    </row>
    <row r="2" spans="8:32" ht="9" customHeight="1">
      <c r="H2" s="10"/>
      <c r="I2" s="10"/>
      <c r="J2" s="10"/>
      <c r="K2" s="10"/>
      <c r="L2" s="10"/>
      <c r="AF2" s="11"/>
    </row>
    <row r="3" spans="4:103" ht="12.75">
      <c r="D3" s="12"/>
      <c r="E3" s="13"/>
      <c r="F3" s="13"/>
      <c r="G3" s="12"/>
      <c r="H3" s="12"/>
      <c r="I3" s="13"/>
      <c r="J3" s="13"/>
      <c r="K3" s="12"/>
      <c r="L3" s="12"/>
      <c r="M3" s="13"/>
      <c r="N3" s="13"/>
      <c r="O3" s="12"/>
      <c r="P3" s="12"/>
      <c r="Q3" s="13"/>
      <c r="R3" s="13"/>
      <c r="S3" s="12"/>
      <c r="T3" s="12"/>
      <c r="U3" s="13"/>
      <c r="V3" s="13"/>
      <c r="W3" s="12"/>
      <c r="X3" s="12"/>
      <c r="Y3" s="13"/>
      <c r="Z3" s="13"/>
      <c r="AA3" s="12"/>
      <c r="AB3" s="12"/>
      <c r="AC3" s="13"/>
      <c r="AD3" s="13"/>
      <c r="AE3" s="12"/>
      <c r="AF3" s="12"/>
      <c r="AG3" s="13"/>
      <c r="AH3" s="13"/>
      <c r="AI3" s="12"/>
      <c r="AJ3" s="12"/>
      <c r="AK3" s="13"/>
      <c r="AL3" s="13"/>
      <c r="AM3" s="12"/>
      <c r="AN3" s="12"/>
      <c r="AO3" s="13"/>
      <c r="AP3" s="13"/>
      <c r="AQ3" s="12"/>
      <c r="AR3" s="12"/>
      <c r="AS3" s="13"/>
      <c r="AT3" s="13"/>
      <c r="AU3" s="12"/>
      <c r="AV3" s="12"/>
      <c r="AW3" s="13"/>
      <c r="AX3" s="13"/>
      <c r="AY3" s="12" t="s">
        <v>0</v>
      </c>
      <c r="AZ3" s="13"/>
      <c r="BA3" s="13"/>
      <c r="BB3" s="13"/>
      <c r="BC3" s="12"/>
      <c r="BD3" s="13"/>
      <c r="BE3" s="13"/>
      <c r="BF3" s="13"/>
      <c r="BG3" s="12"/>
      <c r="BH3" s="13"/>
      <c r="BI3" s="13"/>
      <c r="BJ3" s="13"/>
      <c r="BK3" s="12"/>
      <c r="BL3" s="13"/>
      <c r="BM3" s="13"/>
      <c r="BN3" s="13"/>
      <c r="BO3" s="12"/>
      <c r="BP3" s="13"/>
      <c r="BQ3" s="13"/>
      <c r="BR3" s="13"/>
      <c r="BS3" s="12"/>
      <c r="BT3" s="13"/>
      <c r="BU3" s="13"/>
      <c r="BV3" s="13"/>
      <c r="BW3" s="12"/>
      <c r="BX3" s="13"/>
      <c r="BY3" s="13"/>
      <c r="BZ3" s="13"/>
      <c r="CA3" s="12"/>
      <c r="CB3" s="13"/>
      <c r="CC3" s="13"/>
      <c r="CD3" s="13"/>
      <c r="CE3" s="12"/>
      <c r="CF3" s="13"/>
      <c r="CG3" s="13"/>
      <c r="CH3" s="13"/>
      <c r="CI3" s="13" t="s">
        <v>1</v>
      </c>
      <c r="CJ3" s="13"/>
      <c r="CK3" s="13"/>
      <c r="CL3" s="13"/>
      <c r="CY3" s="14"/>
    </row>
    <row r="5" spans="1:119" ht="35.25" customHeight="1">
      <c r="A5" s="27"/>
      <c r="B5" s="28" t="s">
        <v>2</v>
      </c>
      <c r="C5" s="29" t="s">
        <v>3</v>
      </c>
      <c r="D5" s="24" t="s">
        <v>4</v>
      </c>
      <c r="E5" s="25"/>
      <c r="F5" s="25"/>
      <c r="G5" s="26"/>
      <c r="H5" s="24" t="s">
        <v>5</v>
      </c>
      <c r="I5" s="25"/>
      <c r="J5" s="25"/>
      <c r="K5" s="26"/>
      <c r="L5" s="24" t="s">
        <v>6</v>
      </c>
      <c r="M5" s="25"/>
      <c r="N5" s="25"/>
      <c r="O5" s="26"/>
      <c r="P5" s="24" t="s">
        <v>7</v>
      </c>
      <c r="Q5" s="25"/>
      <c r="R5" s="25"/>
      <c r="S5" s="26"/>
      <c r="T5" s="24" t="s">
        <v>8</v>
      </c>
      <c r="U5" s="25"/>
      <c r="V5" s="25"/>
      <c r="W5" s="26"/>
      <c r="X5" s="24" t="s">
        <v>9</v>
      </c>
      <c r="Y5" s="25"/>
      <c r="Z5" s="25"/>
      <c r="AA5" s="26"/>
      <c r="AB5" s="24" t="s">
        <v>10</v>
      </c>
      <c r="AC5" s="25"/>
      <c r="AD5" s="25"/>
      <c r="AE5" s="26"/>
      <c r="AF5" s="24" t="s">
        <v>11</v>
      </c>
      <c r="AG5" s="25"/>
      <c r="AH5" s="25"/>
      <c r="AI5" s="26"/>
      <c r="AJ5" s="24" t="s">
        <v>12</v>
      </c>
      <c r="AK5" s="25"/>
      <c r="AL5" s="25"/>
      <c r="AM5" s="26"/>
      <c r="AN5" s="24" t="s">
        <v>13</v>
      </c>
      <c r="AO5" s="25"/>
      <c r="AP5" s="25"/>
      <c r="AQ5" s="26"/>
      <c r="AR5" s="24" t="s">
        <v>14</v>
      </c>
      <c r="AS5" s="25"/>
      <c r="AT5" s="25"/>
      <c r="AU5" s="26"/>
      <c r="AV5" s="24" t="s">
        <v>15</v>
      </c>
      <c r="AW5" s="25"/>
      <c r="AX5" s="25"/>
      <c r="AY5" s="26"/>
      <c r="AZ5" s="21" t="s">
        <v>16</v>
      </c>
      <c r="BA5" s="22"/>
      <c r="BB5" s="22"/>
      <c r="BC5" s="23"/>
      <c r="BD5" s="21" t="s">
        <v>17</v>
      </c>
      <c r="BE5" s="22"/>
      <c r="BF5" s="22"/>
      <c r="BG5" s="23"/>
      <c r="BH5" s="21" t="s">
        <v>18</v>
      </c>
      <c r="BI5" s="22"/>
      <c r="BJ5" s="22"/>
      <c r="BK5" s="23"/>
      <c r="BL5" s="21" t="s">
        <v>19</v>
      </c>
      <c r="BM5" s="22"/>
      <c r="BN5" s="22"/>
      <c r="BO5" s="23"/>
      <c r="BP5" s="21" t="s">
        <v>20</v>
      </c>
      <c r="BQ5" s="22"/>
      <c r="BR5" s="22"/>
      <c r="BS5" s="23"/>
      <c r="BT5" s="21" t="s">
        <v>21</v>
      </c>
      <c r="BU5" s="22"/>
      <c r="BV5" s="22"/>
      <c r="BW5" s="23"/>
      <c r="BX5" s="21" t="s">
        <v>22</v>
      </c>
      <c r="BY5" s="22"/>
      <c r="BZ5" s="22"/>
      <c r="CA5" s="23"/>
      <c r="CB5" s="21" t="s">
        <v>23</v>
      </c>
      <c r="CC5" s="22"/>
      <c r="CD5" s="22"/>
      <c r="CE5" s="23"/>
      <c r="CF5" s="21" t="s">
        <v>24</v>
      </c>
      <c r="CG5" s="22"/>
      <c r="CH5" s="22"/>
      <c r="CI5" s="23"/>
      <c r="CJ5" s="18" t="s">
        <v>25</v>
      </c>
      <c r="CK5" s="19"/>
      <c r="CL5" s="19"/>
      <c r="CM5" s="20"/>
      <c r="CN5" s="18" t="s">
        <v>26</v>
      </c>
      <c r="CO5" s="19"/>
      <c r="CP5" s="19"/>
      <c r="CQ5" s="20"/>
      <c r="CR5" s="18" t="s">
        <v>27</v>
      </c>
      <c r="CS5" s="19"/>
      <c r="CT5" s="19"/>
      <c r="CU5" s="20"/>
      <c r="CV5" s="18" t="s">
        <v>28</v>
      </c>
      <c r="CW5" s="19"/>
      <c r="CX5" s="19"/>
      <c r="CY5" s="20"/>
      <c r="CZ5" s="18" t="s">
        <v>29</v>
      </c>
      <c r="DA5" s="19"/>
      <c r="DB5" s="19"/>
      <c r="DC5" s="20"/>
      <c r="DD5" s="18" t="s">
        <v>30</v>
      </c>
      <c r="DE5" s="19"/>
      <c r="DF5" s="19"/>
      <c r="DG5" s="20"/>
      <c r="DH5" s="18" t="s">
        <v>31</v>
      </c>
      <c r="DI5" s="19"/>
      <c r="DJ5" s="19"/>
      <c r="DK5" s="20"/>
      <c r="DL5" s="18" t="s">
        <v>32</v>
      </c>
      <c r="DM5" s="19"/>
      <c r="DN5" s="19"/>
      <c r="DO5" s="20"/>
    </row>
    <row r="6" spans="1:119" ht="60" customHeight="1">
      <c r="A6" s="27"/>
      <c r="B6" s="28"/>
      <c r="C6" s="30"/>
      <c r="D6" s="1" t="s">
        <v>33</v>
      </c>
      <c r="E6" s="1" t="s">
        <v>34</v>
      </c>
      <c r="F6" s="1" t="s">
        <v>35</v>
      </c>
      <c r="G6" s="1" t="s">
        <v>36</v>
      </c>
      <c r="H6" s="1" t="s">
        <v>33</v>
      </c>
      <c r="I6" s="1" t="s">
        <v>34</v>
      </c>
      <c r="J6" s="1" t="s">
        <v>35</v>
      </c>
      <c r="K6" s="1" t="s">
        <v>36</v>
      </c>
      <c r="L6" s="1" t="s">
        <v>33</v>
      </c>
      <c r="M6" s="1" t="s">
        <v>34</v>
      </c>
      <c r="N6" s="1" t="s">
        <v>35</v>
      </c>
      <c r="O6" s="1" t="s">
        <v>36</v>
      </c>
      <c r="P6" s="1" t="s">
        <v>33</v>
      </c>
      <c r="Q6" s="1" t="s">
        <v>34</v>
      </c>
      <c r="R6" s="1" t="s">
        <v>35</v>
      </c>
      <c r="S6" s="1" t="s">
        <v>36</v>
      </c>
      <c r="T6" s="1" t="s">
        <v>33</v>
      </c>
      <c r="U6" s="1" t="s">
        <v>34</v>
      </c>
      <c r="V6" s="1" t="s">
        <v>35</v>
      </c>
      <c r="W6" s="1" t="s">
        <v>36</v>
      </c>
      <c r="X6" s="1" t="s">
        <v>33</v>
      </c>
      <c r="Y6" s="1" t="s">
        <v>34</v>
      </c>
      <c r="Z6" s="1" t="s">
        <v>35</v>
      </c>
      <c r="AA6" s="1" t="s">
        <v>36</v>
      </c>
      <c r="AB6" s="1" t="s">
        <v>33</v>
      </c>
      <c r="AC6" s="1" t="s">
        <v>34</v>
      </c>
      <c r="AD6" s="1" t="s">
        <v>35</v>
      </c>
      <c r="AE6" s="1" t="s">
        <v>36</v>
      </c>
      <c r="AF6" s="1" t="s">
        <v>33</v>
      </c>
      <c r="AG6" s="1" t="s">
        <v>34</v>
      </c>
      <c r="AH6" s="1" t="s">
        <v>35</v>
      </c>
      <c r="AI6" s="1" t="s">
        <v>36</v>
      </c>
      <c r="AJ6" s="1" t="s">
        <v>33</v>
      </c>
      <c r="AK6" s="1" t="s">
        <v>34</v>
      </c>
      <c r="AL6" s="1" t="s">
        <v>35</v>
      </c>
      <c r="AM6" s="1" t="s">
        <v>36</v>
      </c>
      <c r="AN6" s="1" t="s">
        <v>33</v>
      </c>
      <c r="AO6" s="1" t="s">
        <v>34</v>
      </c>
      <c r="AP6" s="1" t="s">
        <v>35</v>
      </c>
      <c r="AQ6" s="1" t="s">
        <v>36</v>
      </c>
      <c r="AR6" s="1" t="s">
        <v>33</v>
      </c>
      <c r="AS6" s="1" t="s">
        <v>34</v>
      </c>
      <c r="AT6" s="1" t="s">
        <v>35</v>
      </c>
      <c r="AU6" s="1" t="s">
        <v>36</v>
      </c>
      <c r="AV6" s="1" t="s">
        <v>33</v>
      </c>
      <c r="AW6" s="1" t="s">
        <v>34</v>
      </c>
      <c r="AX6" s="1" t="s">
        <v>35</v>
      </c>
      <c r="AY6" s="1" t="s">
        <v>36</v>
      </c>
      <c r="AZ6" s="2" t="s">
        <v>33</v>
      </c>
      <c r="BA6" s="2" t="s">
        <v>34</v>
      </c>
      <c r="BB6" s="2" t="s">
        <v>35</v>
      </c>
      <c r="BC6" s="2" t="s">
        <v>36</v>
      </c>
      <c r="BD6" s="2" t="s">
        <v>33</v>
      </c>
      <c r="BE6" s="2" t="s">
        <v>34</v>
      </c>
      <c r="BF6" s="2" t="s">
        <v>35</v>
      </c>
      <c r="BG6" s="2" t="s">
        <v>36</v>
      </c>
      <c r="BH6" s="2" t="s">
        <v>33</v>
      </c>
      <c r="BI6" s="2" t="s">
        <v>34</v>
      </c>
      <c r="BJ6" s="2" t="s">
        <v>35</v>
      </c>
      <c r="BK6" s="2" t="s">
        <v>36</v>
      </c>
      <c r="BL6" s="2" t="s">
        <v>33</v>
      </c>
      <c r="BM6" s="2" t="s">
        <v>34</v>
      </c>
      <c r="BN6" s="2" t="s">
        <v>35</v>
      </c>
      <c r="BO6" s="2" t="s">
        <v>36</v>
      </c>
      <c r="BP6" s="2" t="s">
        <v>33</v>
      </c>
      <c r="BQ6" s="2" t="s">
        <v>34</v>
      </c>
      <c r="BR6" s="2" t="s">
        <v>35</v>
      </c>
      <c r="BS6" s="2" t="s">
        <v>36</v>
      </c>
      <c r="BT6" s="2" t="s">
        <v>33</v>
      </c>
      <c r="BU6" s="2" t="s">
        <v>34</v>
      </c>
      <c r="BV6" s="2" t="s">
        <v>35</v>
      </c>
      <c r="BW6" s="2" t="s">
        <v>36</v>
      </c>
      <c r="BX6" s="2" t="s">
        <v>33</v>
      </c>
      <c r="BY6" s="2" t="s">
        <v>34</v>
      </c>
      <c r="BZ6" s="2" t="s">
        <v>35</v>
      </c>
      <c r="CA6" s="2" t="s">
        <v>36</v>
      </c>
      <c r="CB6" s="2" t="s">
        <v>33</v>
      </c>
      <c r="CC6" s="2" t="s">
        <v>34</v>
      </c>
      <c r="CD6" s="2" t="s">
        <v>35</v>
      </c>
      <c r="CE6" s="2" t="s">
        <v>36</v>
      </c>
      <c r="CF6" s="2" t="s">
        <v>33</v>
      </c>
      <c r="CG6" s="2" t="s">
        <v>34</v>
      </c>
      <c r="CH6" s="2" t="s">
        <v>35</v>
      </c>
      <c r="CI6" s="2" t="s">
        <v>36</v>
      </c>
      <c r="CJ6" s="3" t="s">
        <v>33</v>
      </c>
      <c r="CK6" s="3" t="s">
        <v>34</v>
      </c>
      <c r="CL6" s="3" t="s">
        <v>35</v>
      </c>
      <c r="CM6" s="3" t="s">
        <v>36</v>
      </c>
      <c r="CN6" s="3" t="s">
        <v>33</v>
      </c>
      <c r="CO6" s="3" t="s">
        <v>34</v>
      </c>
      <c r="CP6" s="3" t="s">
        <v>35</v>
      </c>
      <c r="CQ6" s="3" t="s">
        <v>36</v>
      </c>
      <c r="CR6" s="3" t="s">
        <v>33</v>
      </c>
      <c r="CS6" s="3" t="s">
        <v>34</v>
      </c>
      <c r="CT6" s="3" t="s">
        <v>35</v>
      </c>
      <c r="CU6" s="3" t="s">
        <v>36</v>
      </c>
      <c r="CV6" s="3" t="s">
        <v>33</v>
      </c>
      <c r="CW6" s="3" t="s">
        <v>34</v>
      </c>
      <c r="CX6" s="3" t="s">
        <v>35</v>
      </c>
      <c r="CY6" s="3" t="s">
        <v>36</v>
      </c>
      <c r="CZ6" s="3" t="s">
        <v>33</v>
      </c>
      <c r="DA6" s="3" t="s">
        <v>34</v>
      </c>
      <c r="DB6" s="3" t="s">
        <v>35</v>
      </c>
      <c r="DC6" s="3" t="s">
        <v>36</v>
      </c>
      <c r="DD6" s="3" t="s">
        <v>33</v>
      </c>
      <c r="DE6" s="3" t="s">
        <v>34</v>
      </c>
      <c r="DF6" s="3" t="s">
        <v>35</v>
      </c>
      <c r="DG6" s="3" t="s">
        <v>36</v>
      </c>
      <c r="DH6" s="3" t="s">
        <v>33</v>
      </c>
      <c r="DI6" s="3" t="s">
        <v>34</v>
      </c>
      <c r="DJ6" s="3" t="s">
        <v>35</v>
      </c>
      <c r="DK6" s="3" t="s">
        <v>36</v>
      </c>
      <c r="DL6" s="3" t="s">
        <v>33</v>
      </c>
      <c r="DM6" s="3" t="s">
        <v>34</v>
      </c>
      <c r="DN6" s="3" t="s">
        <v>35</v>
      </c>
      <c r="DO6" s="3" t="s">
        <v>36</v>
      </c>
    </row>
    <row r="7" spans="1:119" ht="12.75">
      <c r="A7" s="4"/>
      <c r="B7" s="5" t="s">
        <v>37</v>
      </c>
      <c r="C7" s="5" t="s">
        <v>38</v>
      </c>
      <c r="D7" s="6">
        <v>4</v>
      </c>
      <c r="E7" s="6">
        <v>21.6</v>
      </c>
      <c r="F7" s="6">
        <v>320</v>
      </c>
      <c r="G7" s="6">
        <v>3393.6</v>
      </c>
      <c r="H7" s="6">
        <v>4</v>
      </c>
      <c r="I7" s="6">
        <v>15</v>
      </c>
      <c r="J7" s="6">
        <v>320</v>
      </c>
      <c r="K7" s="6">
        <v>768</v>
      </c>
      <c r="L7" s="6">
        <v>9</v>
      </c>
      <c r="M7" s="6">
        <v>100</v>
      </c>
      <c r="N7" s="6">
        <v>693</v>
      </c>
      <c r="O7" s="6">
        <v>13786.33846153846</v>
      </c>
      <c r="P7" s="6">
        <v>16</v>
      </c>
      <c r="Q7" s="6">
        <v>87.5323076923077</v>
      </c>
      <c r="R7" s="6">
        <v>1270.5</v>
      </c>
      <c r="S7" s="6">
        <v>7950</v>
      </c>
      <c r="T7" s="6">
        <v>10</v>
      </c>
      <c r="U7" s="6">
        <v>100</v>
      </c>
      <c r="V7" s="6">
        <v>900</v>
      </c>
      <c r="W7" s="6">
        <v>11816.861538461539</v>
      </c>
      <c r="X7" s="6">
        <v>10</v>
      </c>
      <c r="Y7" s="6">
        <v>100</v>
      </c>
      <c r="Z7" s="6">
        <v>900</v>
      </c>
      <c r="AA7" s="6">
        <v>11600</v>
      </c>
      <c r="AB7" s="6">
        <v>10</v>
      </c>
      <c r="AC7" s="6">
        <v>100</v>
      </c>
      <c r="AD7" s="6">
        <v>900</v>
      </c>
      <c r="AE7" s="6">
        <v>13786.33846153846</v>
      </c>
      <c r="AF7" s="6">
        <v>10</v>
      </c>
      <c r="AG7" s="6">
        <v>100</v>
      </c>
      <c r="AH7" s="6">
        <v>902</v>
      </c>
      <c r="AI7" s="6">
        <v>12480</v>
      </c>
      <c r="AJ7" s="6">
        <v>11.666666666666666</v>
      </c>
      <c r="AK7" s="6">
        <v>70.02584615384616</v>
      </c>
      <c r="AL7" s="6">
        <v>898.3333333333333</v>
      </c>
      <c r="AM7" s="6">
        <v>6500</v>
      </c>
      <c r="AN7" s="6">
        <v>12</v>
      </c>
      <c r="AO7" s="6">
        <v>100</v>
      </c>
      <c r="AP7" s="6">
        <v>924</v>
      </c>
      <c r="AQ7" s="6">
        <v>11816.861538461539</v>
      </c>
      <c r="AR7" s="6">
        <v>10</v>
      </c>
      <c r="AS7" s="6">
        <v>100</v>
      </c>
      <c r="AT7" s="6">
        <v>872.6666666666667</v>
      </c>
      <c r="AU7" s="6">
        <v>9600</v>
      </c>
      <c r="AV7" s="6">
        <v>4</v>
      </c>
      <c r="AW7" s="6">
        <v>21.6</v>
      </c>
      <c r="AX7" s="6">
        <v>320</v>
      </c>
      <c r="AY7" s="6">
        <v>3393.6</v>
      </c>
      <c r="AZ7" s="6">
        <v>5</v>
      </c>
      <c r="BA7" s="6">
        <v>100</v>
      </c>
      <c r="BB7" s="6">
        <v>385</v>
      </c>
      <c r="BC7" s="6">
        <v>7680</v>
      </c>
      <c r="BD7" s="6">
        <v>5</v>
      </c>
      <c r="BE7" s="6">
        <v>15</v>
      </c>
      <c r="BF7" s="6">
        <v>400</v>
      </c>
      <c r="BG7" s="6">
        <v>1400</v>
      </c>
      <c r="BH7" s="6">
        <v>8.1</v>
      </c>
      <c r="BI7" s="6">
        <v>64</v>
      </c>
      <c r="BJ7" s="6">
        <v>900</v>
      </c>
      <c r="BK7" s="6">
        <v>4800</v>
      </c>
      <c r="BL7" s="6">
        <v>15</v>
      </c>
      <c r="BM7" s="6">
        <v>100</v>
      </c>
      <c r="BN7" s="6">
        <f>1456*0.95</f>
        <v>1383.2</v>
      </c>
      <c r="BO7" s="6">
        <v>11520</v>
      </c>
      <c r="BP7" s="6">
        <v>11</v>
      </c>
      <c r="BQ7" s="6">
        <v>100</v>
      </c>
      <c r="BR7" s="6">
        <v>1435.5</v>
      </c>
      <c r="BS7" s="6">
        <v>11520</v>
      </c>
      <c r="BT7" s="6">
        <v>10</v>
      </c>
      <c r="BU7" s="6">
        <v>100</v>
      </c>
      <c r="BV7" s="6">
        <v>1155</v>
      </c>
      <c r="BW7" s="6">
        <v>11520</v>
      </c>
      <c r="BX7" s="6">
        <v>10</v>
      </c>
      <c r="BY7" s="6">
        <v>100</v>
      </c>
      <c r="BZ7" s="6">
        <v>1155</v>
      </c>
      <c r="CA7" s="6">
        <v>11520</v>
      </c>
      <c r="CB7" s="6">
        <v>10</v>
      </c>
      <c r="CC7" s="6">
        <v>100</v>
      </c>
      <c r="CD7" s="6">
        <v>900</v>
      </c>
      <c r="CE7" s="6">
        <v>7680</v>
      </c>
      <c r="CF7" s="6">
        <v>8</v>
      </c>
      <c r="CG7" s="6">
        <v>100</v>
      </c>
      <c r="CH7" s="6">
        <v>720</v>
      </c>
      <c r="CI7" s="6">
        <v>7680</v>
      </c>
      <c r="CJ7" s="15">
        <v>5</v>
      </c>
      <c r="CK7" s="15">
        <v>64</v>
      </c>
      <c r="CL7" s="15">
        <v>385</v>
      </c>
      <c r="CM7" s="15">
        <v>4800</v>
      </c>
      <c r="CN7" s="15">
        <v>3.3333333333333335</v>
      </c>
      <c r="CO7" s="15">
        <v>15</v>
      </c>
      <c r="CP7" s="15">
        <v>256.6666666666667</v>
      </c>
      <c r="CQ7" s="15">
        <v>1400</v>
      </c>
      <c r="CR7" s="15">
        <v>8</v>
      </c>
      <c r="CS7" s="15">
        <v>64</v>
      </c>
      <c r="CT7" s="15">
        <v>616</v>
      </c>
      <c r="CU7" s="15">
        <v>4800</v>
      </c>
      <c r="CV7" s="15">
        <v>12</v>
      </c>
      <c r="CW7" s="15">
        <v>100</v>
      </c>
      <c r="CX7" s="15">
        <v>1174.25</v>
      </c>
      <c r="CY7" s="15">
        <v>9600</v>
      </c>
      <c r="CZ7" s="15">
        <v>9</v>
      </c>
      <c r="DA7" s="15">
        <v>100</v>
      </c>
      <c r="DB7" s="15">
        <v>900</v>
      </c>
      <c r="DC7" s="15">
        <v>9600</v>
      </c>
      <c r="DD7" s="15">
        <v>8</v>
      </c>
      <c r="DE7" s="15">
        <v>100</v>
      </c>
      <c r="DF7" s="15">
        <v>900</v>
      </c>
      <c r="DG7" s="15">
        <v>9600</v>
      </c>
      <c r="DH7" s="15">
        <v>7.5</v>
      </c>
      <c r="DI7" s="15">
        <v>64</v>
      </c>
      <c r="DJ7" s="15">
        <v>577.5</v>
      </c>
      <c r="DK7" s="15">
        <v>4800</v>
      </c>
      <c r="DL7" s="15">
        <v>7</v>
      </c>
      <c r="DM7" s="15">
        <v>64</v>
      </c>
      <c r="DN7" s="15">
        <v>616</v>
      </c>
      <c r="DO7" s="15">
        <v>4800</v>
      </c>
    </row>
    <row r="8" spans="1:119" ht="12.75">
      <c r="A8" s="4"/>
      <c r="B8" s="5" t="s">
        <v>37</v>
      </c>
      <c r="C8" s="5" t="s">
        <v>39</v>
      </c>
      <c r="D8" s="6">
        <v>4</v>
      </c>
      <c r="E8" s="6">
        <v>30.6</v>
      </c>
      <c r="F8" s="6">
        <v>320</v>
      </c>
      <c r="G8" s="6">
        <v>4926.6</v>
      </c>
      <c r="H8" s="6">
        <v>4</v>
      </c>
      <c r="I8" s="6">
        <v>15</v>
      </c>
      <c r="J8" s="6">
        <v>320</v>
      </c>
      <c r="K8" s="6">
        <v>768</v>
      </c>
      <c r="L8" s="6">
        <v>4</v>
      </c>
      <c r="M8" s="6">
        <v>100</v>
      </c>
      <c r="N8" s="6">
        <v>308</v>
      </c>
      <c r="O8" s="6">
        <v>12000</v>
      </c>
      <c r="P8" s="6">
        <v>6.5</v>
      </c>
      <c r="Q8" s="6">
        <v>87.5323076923077</v>
      </c>
      <c r="R8" s="6">
        <v>500.5</v>
      </c>
      <c r="S8" s="6">
        <v>7950</v>
      </c>
      <c r="T8" s="6">
        <v>12</v>
      </c>
      <c r="U8" s="6">
        <v>100</v>
      </c>
      <c r="V8" s="6">
        <v>1463</v>
      </c>
      <c r="W8" s="6">
        <v>9950</v>
      </c>
      <c r="X8" s="6">
        <v>9</v>
      </c>
      <c r="Y8" s="6">
        <v>100</v>
      </c>
      <c r="Z8" s="6">
        <v>975.3333333333333</v>
      </c>
      <c r="AA8" s="6">
        <v>11600</v>
      </c>
      <c r="AB8" s="6">
        <v>10</v>
      </c>
      <c r="AC8" s="6">
        <v>100</v>
      </c>
      <c r="AD8" s="6">
        <v>900</v>
      </c>
      <c r="AE8" s="6">
        <v>13786.33846153846</v>
      </c>
      <c r="AF8" s="6">
        <v>10</v>
      </c>
      <c r="AG8" s="6">
        <v>100</v>
      </c>
      <c r="AH8" s="6">
        <v>990</v>
      </c>
      <c r="AI8" s="6">
        <v>12480</v>
      </c>
      <c r="AJ8" s="6">
        <v>11</v>
      </c>
      <c r="AK8" s="6">
        <v>70.02584615384616</v>
      </c>
      <c r="AL8" s="6">
        <v>847</v>
      </c>
      <c r="AM8" s="6">
        <v>6500</v>
      </c>
      <c r="AN8" s="6">
        <v>11</v>
      </c>
      <c r="AO8" s="6">
        <v>100</v>
      </c>
      <c r="AP8" s="6">
        <v>847</v>
      </c>
      <c r="AQ8" s="6">
        <v>11816.861538461539</v>
      </c>
      <c r="AR8" s="6">
        <v>12</v>
      </c>
      <c r="AS8" s="6">
        <v>100</v>
      </c>
      <c r="AT8" s="6">
        <v>1180.6666666666667</v>
      </c>
      <c r="AU8" s="6">
        <v>9600</v>
      </c>
      <c r="AV8" s="6">
        <v>4</v>
      </c>
      <c r="AW8" s="6">
        <v>30.6</v>
      </c>
      <c r="AX8" s="6">
        <v>320</v>
      </c>
      <c r="AY8" s="6">
        <v>4926.6</v>
      </c>
      <c r="AZ8" s="6">
        <v>7</v>
      </c>
      <c r="BA8" s="6">
        <v>100</v>
      </c>
      <c r="BB8" s="6">
        <v>637</v>
      </c>
      <c r="BC8" s="6">
        <v>7680</v>
      </c>
      <c r="BD8" s="6">
        <v>5</v>
      </c>
      <c r="BE8" s="6">
        <v>15</v>
      </c>
      <c r="BF8" s="6">
        <v>400</v>
      </c>
      <c r="BG8" s="6">
        <v>1424.2666666666667</v>
      </c>
      <c r="BH8" s="6">
        <v>8</v>
      </c>
      <c r="BI8" s="6">
        <v>64</v>
      </c>
      <c r="BJ8" s="6">
        <v>616</v>
      </c>
      <c r="BK8" s="6">
        <v>4800</v>
      </c>
      <c r="BL8" s="6">
        <v>15</v>
      </c>
      <c r="BM8" s="6">
        <v>100</v>
      </c>
      <c r="BN8" s="6">
        <f>1375*0.95</f>
        <v>1306.25</v>
      </c>
      <c r="BO8" s="6">
        <v>11520</v>
      </c>
      <c r="BP8" s="6">
        <v>12</v>
      </c>
      <c r="BQ8" s="6">
        <v>100</v>
      </c>
      <c r="BR8" s="6">
        <v>1306.8</v>
      </c>
      <c r="BS8" s="6">
        <v>11520</v>
      </c>
      <c r="BT8" s="6">
        <v>10</v>
      </c>
      <c r="BU8" s="6">
        <v>100</v>
      </c>
      <c r="BV8" s="6">
        <v>1289.75</v>
      </c>
      <c r="BW8" s="6">
        <v>11520</v>
      </c>
      <c r="BX8" s="6">
        <v>10</v>
      </c>
      <c r="BY8" s="6">
        <v>100</v>
      </c>
      <c r="BZ8" s="6">
        <v>1180.6666666666667</v>
      </c>
      <c r="CA8" s="6">
        <v>11520</v>
      </c>
      <c r="CB8" s="6">
        <v>10</v>
      </c>
      <c r="CC8" s="6">
        <v>100</v>
      </c>
      <c r="CD8" s="6">
        <v>1108.8</v>
      </c>
      <c r="CE8" s="6">
        <v>7680</v>
      </c>
      <c r="CF8" s="6">
        <v>8</v>
      </c>
      <c r="CG8" s="6">
        <v>100</v>
      </c>
      <c r="CH8" s="6">
        <v>900</v>
      </c>
      <c r="CI8" s="6">
        <v>7680</v>
      </c>
      <c r="CJ8" s="15">
        <v>8</v>
      </c>
      <c r="CK8" s="15">
        <v>64</v>
      </c>
      <c r="CL8" s="15">
        <v>616</v>
      </c>
      <c r="CM8" s="15">
        <v>4800</v>
      </c>
      <c r="CN8" s="15">
        <v>4.666666666666667</v>
      </c>
      <c r="CO8" s="15">
        <v>15</v>
      </c>
      <c r="CP8" s="15">
        <v>400</v>
      </c>
      <c r="CQ8" s="15">
        <v>1424.2666666666667</v>
      </c>
      <c r="CR8" s="15">
        <v>5</v>
      </c>
      <c r="CS8" s="15">
        <v>64</v>
      </c>
      <c r="CT8" s="15">
        <v>385</v>
      </c>
      <c r="CU8" s="15">
        <v>4800</v>
      </c>
      <c r="CV8" s="15">
        <v>9</v>
      </c>
      <c r="CW8" s="15">
        <v>100</v>
      </c>
      <c r="CX8" s="15">
        <v>1001</v>
      </c>
      <c r="CY8" s="15">
        <v>9600</v>
      </c>
      <c r="CZ8" s="15">
        <v>10</v>
      </c>
      <c r="DA8" s="15">
        <v>100</v>
      </c>
      <c r="DB8" s="15">
        <v>1155</v>
      </c>
      <c r="DC8" s="15">
        <v>9600</v>
      </c>
      <c r="DD8" s="15">
        <v>8</v>
      </c>
      <c r="DE8" s="15">
        <v>100</v>
      </c>
      <c r="DF8" s="15">
        <v>900</v>
      </c>
      <c r="DG8" s="15">
        <v>9600</v>
      </c>
      <c r="DH8" s="15">
        <v>8</v>
      </c>
      <c r="DI8" s="15">
        <v>64</v>
      </c>
      <c r="DJ8" s="15">
        <v>1039.5</v>
      </c>
      <c r="DK8" s="15">
        <v>4800</v>
      </c>
      <c r="DL8" s="15">
        <v>7</v>
      </c>
      <c r="DM8" s="15">
        <v>64</v>
      </c>
      <c r="DN8" s="15">
        <v>616</v>
      </c>
      <c r="DO8" s="15">
        <v>4800</v>
      </c>
    </row>
    <row r="9" spans="1:119" ht="12.75">
      <c r="A9" s="4"/>
      <c r="B9" s="5" t="s">
        <v>37</v>
      </c>
      <c r="C9" s="5" t="s">
        <v>40</v>
      </c>
      <c r="D9" s="6">
        <v>0</v>
      </c>
      <c r="E9" s="6">
        <v>10.2</v>
      </c>
      <c r="F9" s="6">
        <v>0</v>
      </c>
      <c r="G9" s="6">
        <v>1642.2</v>
      </c>
      <c r="H9" s="6">
        <v>0</v>
      </c>
      <c r="I9" s="6">
        <v>0.26666666666666666</v>
      </c>
      <c r="J9" s="6">
        <v>0</v>
      </c>
      <c r="K9" s="6">
        <v>42.93333333333333</v>
      </c>
      <c r="L9" s="6">
        <v>7</v>
      </c>
      <c r="M9" s="6">
        <v>35.28</v>
      </c>
      <c r="N9" s="6">
        <v>539</v>
      </c>
      <c r="O9" s="6">
        <v>2646</v>
      </c>
      <c r="P9" s="6">
        <v>9</v>
      </c>
      <c r="Q9" s="6">
        <v>50.4</v>
      </c>
      <c r="R9" s="6">
        <v>885.5</v>
      </c>
      <c r="S9" s="6">
        <v>3780</v>
      </c>
      <c r="T9" s="6">
        <v>9</v>
      </c>
      <c r="U9" s="6">
        <v>30.24</v>
      </c>
      <c r="V9" s="6">
        <v>1449</v>
      </c>
      <c r="W9" s="6">
        <v>2268</v>
      </c>
      <c r="X9" s="6">
        <v>5</v>
      </c>
      <c r="Y9" s="6">
        <v>15</v>
      </c>
      <c r="Z9" s="6">
        <v>800</v>
      </c>
      <c r="AA9" s="6">
        <v>2400</v>
      </c>
      <c r="AB9" s="6">
        <v>7</v>
      </c>
      <c r="AC9" s="6">
        <v>35.28</v>
      </c>
      <c r="AD9" s="6">
        <f>7*160</f>
        <v>1120</v>
      </c>
      <c r="AE9" s="6">
        <v>2646</v>
      </c>
      <c r="AF9" s="6">
        <v>6.5</v>
      </c>
      <c r="AG9" s="6">
        <v>19.413333333333334</v>
      </c>
      <c r="AH9" s="6">
        <v>1040</v>
      </c>
      <c r="AI9" s="6">
        <v>2208</v>
      </c>
      <c r="AJ9" s="6">
        <v>6.75</v>
      </c>
      <c r="AK9" s="6">
        <v>40.32</v>
      </c>
      <c r="AL9" s="6">
        <v>1080</v>
      </c>
      <c r="AM9" s="6">
        <v>3024</v>
      </c>
      <c r="AN9" s="6">
        <v>5.0625</v>
      </c>
      <c r="AO9" s="6">
        <v>15.12</v>
      </c>
      <c r="AP9" s="6">
        <v>810</v>
      </c>
      <c r="AQ9" s="6">
        <v>2125.2</v>
      </c>
      <c r="AR9" s="6">
        <v>4</v>
      </c>
      <c r="AS9" s="6">
        <v>15</v>
      </c>
      <c r="AT9" s="6">
        <f>751*0.95</f>
        <v>713.4499999999999</v>
      </c>
      <c r="AU9" s="6">
        <v>1545.6</v>
      </c>
      <c r="AV9" s="6">
        <v>0</v>
      </c>
      <c r="AW9" s="6">
        <v>10.2</v>
      </c>
      <c r="AX9" s="6">
        <v>0</v>
      </c>
      <c r="AY9" s="6">
        <v>1642.2</v>
      </c>
      <c r="AZ9" s="6">
        <v>4</v>
      </c>
      <c r="BA9" s="6">
        <v>15</v>
      </c>
      <c r="BB9" s="6">
        <f>4*90</f>
        <v>360</v>
      </c>
      <c r="BC9" s="6">
        <v>1545.6</v>
      </c>
      <c r="BD9" s="6">
        <v>0</v>
      </c>
      <c r="BE9" s="6">
        <v>0</v>
      </c>
      <c r="BF9" s="6">
        <v>0</v>
      </c>
      <c r="BG9" s="6">
        <v>0</v>
      </c>
      <c r="BH9" s="6">
        <v>5</v>
      </c>
      <c r="BI9" s="6">
        <v>15</v>
      </c>
      <c r="BJ9" s="6">
        <v>450</v>
      </c>
      <c r="BK9" s="6">
        <v>1159.2</v>
      </c>
      <c r="BL9" s="6">
        <v>6</v>
      </c>
      <c r="BM9" s="6">
        <v>17.92</v>
      </c>
      <c r="BN9" s="6">
        <f>941*0.95</f>
        <v>893.9499999999999</v>
      </c>
      <c r="BO9" s="6">
        <v>1987.2</v>
      </c>
      <c r="BP9" s="6">
        <v>6</v>
      </c>
      <c r="BQ9" s="6">
        <v>17.92</v>
      </c>
      <c r="BR9" s="6">
        <f>851*0.95</f>
        <v>808.4499999999999</v>
      </c>
      <c r="BS9" s="6">
        <v>1987.2</v>
      </c>
      <c r="BT9" s="6">
        <v>6</v>
      </c>
      <c r="BU9" s="6">
        <v>17.92</v>
      </c>
      <c r="BV9" s="6">
        <f>945*0.95</f>
        <v>897.75</v>
      </c>
      <c r="BW9" s="6">
        <v>1987.2</v>
      </c>
      <c r="BX9" s="6">
        <v>6</v>
      </c>
      <c r="BY9" s="6">
        <v>17.92</v>
      </c>
      <c r="BZ9" s="6">
        <f>840*0.95</f>
        <v>798</v>
      </c>
      <c r="CA9" s="6">
        <v>1987.2</v>
      </c>
      <c r="CB9" s="6">
        <v>5</v>
      </c>
      <c r="CC9" s="6">
        <v>15</v>
      </c>
      <c r="CD9" s="6">
        <v>640</v>
      </c>
      <c r="CE9" s="6">
        <v>1545.6</v>
      </c>
      <c r="CF9" s="6">
        <v>5</v>
      </c>
      <c r="CG9" s="6">
        <v>15</v>
      </c>
      <c r="CH9" s="6">
        <f>546*0.95</f>
        <v>518.6999999999999</v>
      </c>
      <c r="CI9" s="6">
        <v>1545.6</v>
      </c>
      <c r="CJ9" s="15">
        <v>4</v>
      </c>
      <c r="CK9" s="15">
        <v>15</v>
      </c>
      <c r="CL9" s="15">
        <f>364*0.95</f>
        <v>345.8</v>
      </c>
      <c r="CM9" s="15">
        <v>960</v>
      </c>
      <c r="CN9" s="15">
        <v>0</v>
      </c>
      <c r="CO9" s="15">
        <v>0</v>
      </c>
      <c r="CP9" s="15">
        <v>0</v>
      </c>
      <c r="CQ9" s="15">
        <v>0</v>
      </c>
      <c r="CR9" s="15">
        <v>5</v>
      </c>
      <c r="CS9" s="15">
        <v>15</v>
      </c>
      <c r="CT9" s="15">
        <v>450</v>
      </c>
      <c r="CU9" s="15">
        <v>1593.9</v>
      </c>
      <c r="CV9" s="15">
        <v>5</v>
      </c>
      <c r="CW9" s="15">
        <v>15</v>
      </c>
      <c r="CX9" s="15">
        <v>800</v>
      </c>
      <c r="CY9" s="15">
        <v>1713.6</v>
      </c>
      <c r="CZ9" s="15">
        <v>5</v>
      </c>
      <c r="DA9" s="15">
        <v>15</v>
      </c>
      <c r="DB9" s="15">
        <v>800</v>
      </c>
      <c r="DC9" s="15">
        <v>1713.6</v>
      </c>
      <c r="DD9" s="15">
        <v>5</v>
      </c>
      <c r="DE9" s="15">
        <v>15</v>
      </c>
      <c r="DF9" s="15">
        <f>798*0.95</f>
        <v>758.0999999999999</v>
      </c>
      <c r="DG9" s="15">
        <v>1713.6</v>
      </c>
      <c r="DH9" s="15">
        <v>5</v>
      </c>
      <c r="DI9" s="15">
        <v>15</v>
      </c>
      <c r="DJ9" s="15">
        <v>450</v>
      </c>
      <c r="DK9" s="15">
        <v>2400</v>
      </c>
      <c r="DL9" s="15">
        <v>4</v>
      </c>
      <c r="DM9" s="15">
        <v>15</v>
      </c>
      <c r="DN9" s="15">
        <f>4*90</f>
        <v>360</v>
      </c>
      <c r="DO9" s="15">
        <v>960</v>
      </c>
    </row>
    <row r="10" spans="1:119" ht="12.75">
      <c r="A10" s="4"/>
      <c r="B10" s="5" t="s">
        <v>37</v>
      </c>
      <c r="C10" s="5" t="s">
        <v>41</v>
      </c>
      <c r="D10" s="6">
        <v>0</v>
      </c>
      <c r="E10" s="6">
        <v>11.4</v>
      </c>
      <c r="F10" s="6">
        <v>0</v>
      </c>
      <c r="G10" s="6">
        <v>1835.4</v>
      </c>
      <c r="H10" s="6">
        <v>0</v>
      </c>
      <c r="I10" s="6">
        <v>0</v>
      </c>
      <c r="J10" s="6">
        <v>0</v>
      </c>
      <c r="K10" s="6">
        <v>0</v>
      </c>
      <c r="L10" s="6">
        <v>3</v>
      </c>
      <c r="M10" s="6">
        <v>17.64</v>
      </c>
      <c r="N10" s="6">
        <v>270</v>
      </c>
      <c r="O10" s="6">
        <v>1323</v>
      </c>
      <c r="P10" s="6">
        <v>8</v>
      </c>
      <c r="Q10" s="6">
        <v>50.4</v>
      </c>
      <c r="R10" s="6">
        <v>1288</v>
      </c>
      <c r="S10" s="6">
        <v>3780</v>
      </c>
      <c r="T10" s="6">
        <v>5.0625</v>
      </c>
      <c r="U10" s="6">
        <v>15.12</v>
      </c>
      <c r="V10" s="6">
        <v>810</v>
      </c>
      <c r="W10" s="6">
        <v>2125.2</v>
      </c>
      <c r="X10" s="6">
        <v>5</v>
      </c>
      <c r="Y10" s="6">
        <v>15</v>
      </c>
      <c r="Z10" s="6">
        <v>800</v>
      </c>
      <c r="AA10" s="6">
        <v>1867.6</v>
      </c>
      <c r="AB10" s="6">
        <v>5.90625</v>
      </c>
      <c r="AC10" s="6">
        <v>17.64</v>
      </c>
      <c r="AD10" s="6">
        <v>945</v>
      </c>
      <c r="AE10" s="6">
        <v>1932</v>
      </c>
      <c r="AF10" s="6">
        <v>6.5</v>
      </c>
      <c r="AG10" s="6">
        <v>19.413333333333334</v>
      </c>
      <c r="AH10" s="6">
        <v>1040</v>
      </c>
      <c r="AI10" s="6">
        <v>2263.2</v>
      </c>
      <c r="AJ10" s="6">
        <v>7.3</v>
      </c>
      <c r="AK10" s="6">
        <v>40.32</v>
      </c>
      <c r="AL10" s="6">
        <v>847</v>
      </c>
      <c r="AM10" s="6">
        <v>3024</v>
      </c>
      <c r="AN10" s="6">
        <v>7</v>
      </c>
      <c r="AO10" s="6">
        <v>30.24</v>
      </c>
      <c r="AP10" s="6">
        <v>1620</v>
      </c>
      <c r="AQ10" s="6">
        <v>2268</v>
      </c>
      <c r="AR10" s="6">
        <v>5</v>
      </c>
      <c r="AS10" s="6">
        <v>15</v>
      </c>
      <c r="AT10" s="6">
        <v>800</v>
      </c>
      <c r="AU10" s="6">
        <v>1803.2</v>
      </c>
      <c r="AV10" s="6">
        <v>0</v>
      </c>
      <c r="AW10" s="6">
        <v>11.4</v>
      </c>
      <c r="AX10" s="6">
        <v>0</v>
      </c>
      <c r="AY10" s="6">
        <v>1835.4</v>
      </c>
      <c r="AZ10" s="6">
        <v>5</v>
      </c>
      <c r="BA10" s="6">
        <v>15</v>
      </c>
      <c r="BB10" s="6">
        <f>4*90+1*160</f>
        <v>520</v>
      </c>
      <c r="BC10" s="6">
        <v>1642.2</v>
      </c>
      <c r="BD10" s="6">
        <v>0</v>
      </c>
      <c r="BE10" s="6">
        <v>0</v>
      </c>
      <c r="BF10" s="6">
        <v>0</v>
      </c>
      <c r="BG10" s="6">
        <v>0</v>
      </c>
      <c r="BH10" s="6">
        <v>3</v>
      </c>
      <c r="BI10" s="6">
        <v>15</v>
      </c>
      <c r="BJ10" s="6">
        <v>270</v>
      </c>
      <c r="BK10" s="6">
        <v>960</v>
      </c>
      <c r="BL10" s="6">
        <v>6</v>
      </c>
      <c r="BM10" s="6">
        <v>17.92</v>
      </c>
      <c r="BN10" s="6">
        <f>777*0.95</f>
        <v>738.15</v>
      </c>
      <c r="BO10" s="6">
        <v>1945.8</v>
      </c>
      <c r="BP10" s="6">
        <v>6</v>
      </c>
      <c r="BQ10" s="6">
        <v>17.92</v>
      </c>
      <c r="BR10" s="6">
        <f>952*0.95</f>
        <v>904.4</v>
      </c>
      <c r="BS10" s="6">
        <v>1945.8</v>
      </c>
      <c r="BT10" s="6">
        <v>6</v>
      </c>
      <c r="BU10" s="6">
        <v>17.92</v>
      </c>
      <c r="BV10" s="6">
        <f>945*0.95</f>
        <v>897.75</v>
      </c>
      <c r="BW10" s="6">
        <v>1945.8</v>
      </c>
      <c r="BX10" s="6">
        <v>6</v>
      </c>
      <c r="BY10" s="6">
        <v>17.92</v>
      </c>
      <c r="BZ10" s="6">
        <f>840*0.95</f>
        <v>798</v>
      </c>
      <c r="CA10" s="6">
        <v>1945.8</v>
      </c>
      <c r="CB10" s="6">
        <v>5</v>
      </c>
      <c r="CC10" s="6">
        <v>15</v>
      </c>
      <c r="CD10" s="6">
        <v>640</v>
      </c>
      <c r="CE10" s="6">
        <v>1622.88</v>
      </c>
      <c r="CF10" s="6">
        <v>5</v>
      </c>
      <c r="CG10" s="6">
        <v>15</v>
      </c>
      <c r="CH10" s="6">
        <f>637*0.95</f>
        <v>605.15</v>
      </c>
      <c r="CI10" s="6">
        <v>1642.2</v>
      </c>
      <c r="CJ10" s="15">
        <v>5</v>
      </c>
      <c r="CK10" s="15">
        <v>15</v>
      </c>
      <c r="CL10" s="15">
        <v>450</v>
      </c>
      <c r="CM10" s="15">
        <v>960</v>
      </c>
      <c r="CN10" s="15">
        <v>0</v>
      </c>
      <c r="CO10" s="15">
        <v>0</v>
      </c>
      <c r="CP10" s="15">
        <v>0</v>
      </c>
      <c r="CQ10" s="15">
        <v>0</v>
      </c>
      <c r="CR10" s="15">
        <v>4</v>
      </c>
      <c r="CS10" s="15">
        <v>15</v>
      </c>
      <c r="CT10" s="15">
        <v>450</v>
      </c>
      <c r="CU10" s="15">
        <v>1449</v>
      </c>
      <c r="CV10" s="15">
        <v>5</v>
      </c>
      <c r="CW10" s="15">
        <v>15</v>
      </c>
      <c r="CX10" s="15">
        <v>800</v>
      </c>
      <c r="CY10" s="15">
        <v>1680</v>
      </c>
      <c r="CZ10" s="15">
        <v>5</v>
      </c>
      <c r="DA10" s="15">
        <v>15</v>
      </c>
      <c r="DB10" s="15">
        <v>800</v>
      </c>
      <c r="DC10" s="15">
        <v>1680</v>
      </c>
      <c r="DD10" s="15">
        <v>5</v>
      </c>
      <c r="DE10" s="15">
        <v>15</v>
      </c>
      <c r="DF10" s="15">
        <v>800</v>
      </c>
      <c r="DG10" s="15">
        <v>1680</v>
      </c>
      <c r="DH10" s="15">
        <v>5</v>
      </c>
      <c r="DI10" s="15">
        <v>15</v>
      </c>
      <c r="DJ10" s="15">
        <v>450</v>
      </c>
      <c r="DK10" s="15">
        <v>2400</v>
      </c>
      <c r="DL10" s="15">
        <v>5</v>
      </c>
      <c r="DM10" s="15">
        <v>15</v>
      </c>
      <c r="DN10" s="15">
        <v>450</v>
      </c>
      <c r="DO10" s="15">
        <v>1078</v>
      </c>
    </row>
    <row r="11" spans="1:119" ht="12.75">
      <c r="A11" s="4"/>
      <c r="B11" s="5" t="s">
        <v>37</v>
      </c>
      <c r="C11" s="5" t="s">
        <v>42</v>
      </c>
      <c r="D11" s="6">
        <v>0</v>
      </c>
      <c r="E11" s="6">
        <v>18</v>
      </c>
      <c r="F11" s="6">
        <v>0</v>
      </c>
      <c r="G11" s="6">
        <v>2436</v>
      </c>
      <c r="H11" s="6">
        <v>0</v>
      </c>
      <c r="I11" s="6">
        <v>1</v>
      </c>
      <c r="J11" s="6">
        <v>0</v>
      </c>
      <c r="K11" s="6">
        <v>110</v>
      </c>
      <c r="L11" s="6">
        <v>6</v>
      </c>
      <c r="M11" s="6">
        <v>50.45039999999999</v>
      </c>
      <c r="N11" s="6">
        <v>462</v>
      </c>
      <c r="O11" s="6">
        <v>3783.78</v>
      </c>
      <c r="P11" s="6">
        <v>12.065625</v>
      </c>
      <c r="Q11" s="6">
        <v>36.035999999999994</v>
      </c>
      <c r="R11" s="6">
        <v>1971.9</v>
      </c>
      <c r="S11" s="6">
        <v>3300</v>
      </c>
      <c r="T11" s="6">
        <v>14</v>
      </c>
      <c r="U11" s="6">
        <v>43.243199999999995</v>
      </c>
      <c r="V11" s="6">
        <v>1750</v>
      </c>
      <c r="W11" s="6">
        <v>3243.24</v>
      </c>
      <c r="X11" s="6">
        <v>7.407407407407407</v>
      </c>
      <c r="Y11" s="6">
        <v>22.123456790123456</v>
      </c>
      <c r="Z11" s="6">
        <v>1185.1851851851852</v>
      </c>
      <c r="AA11" s="6">
        <v>3539.753086419753</v>
      </c>
      <c r="AB11" s="6">
        <v>14</v>
      </c>
      <c r="AC11" s="6">
        <v>50.45039999999999</v>
      </c>
      <c r="AD11" s="6">
        <v>2020</v>
      </c>
      <c r="AE11" s="6">
        <v>3783.78</v>
      </c>
      <c r="AF11" s="6">
        <v>9.62962962962963</v>
      </c>
      <c r="AG11" s="6">
        <v>28.76049382716049</v>
      </c>
      <c r="AH11" s="6">
        <v>1540.7407407407409</v>
      </c>
      <c r="AI11" s="6">
        <v>2980.8</v>
      </c>
      <c r="AJ11" s="6">
        <v>9.2664</v>
      </c>
      <c r="AK11" s="6">
        <v>28.828799999999998</v>
      </c>
      <c r="AL11" s="6">
        <v>1925.248</v>
      </c>
      <c r="AM11" s="6">
        <v>3020</v>
      </c>
      <c r="AN11" s="6">
        <v>13</v>
      </c>
      <c r="AO11" s="6">
        <v>41.513471999999986</v>
      </c>
      <c r="AP11" s="6">
        <v>1870</v>
      </c>
      <c r="AQ11" s="6">
        <v>3113.510399999999</v>
      </c>
      <c r="AR11" s="6">
        <v>7.407407407407407</v>
      </c>
      <c r="AS11" s="6">
        <v>22.123456790123456</v>
      </c>
      <c r="AT11" s="6">
        <v>1185.1851851851852</v>
      </c>
      <c r="AU11" s="6">
        <v>2385.6</v>
      </c>
      <c r="AV11" s="6">
        <v>0</v>
      </c>
      <c r="AW11" s="6">
        <v>18</v>
      </c>
      <c r="AX11" s="6">
        <v>0</v>
      </c>
      <c r="AY11" s="6">
        <v>2436</v>
      </c>
      <c r="AZ11" s="6">
        <v>5</v>
      </c>
      <c r="BA11" s="6">
        <v>17.698765432098764</v>
      </c>
      <c r="BB11" s="6">
        <f>5*90</f>
        <v>450</v>
      </c>
      <c r="BC11" s="6">
        <v>1995</v>
      </c>
      <c r="BD11" s="6">
        <v>0</v>
      </c>
      <c r="BE11" s="6">
        <v>0</v>
      </c>
      <c r="BF11" s="6">
        <v>0</v>
      </c>
      <c r="BG11" s="6">
        <v>0</v>
      </c>
      <c r="BH11" s="6">
        <v>5</v>
      </c>
      <c r="BI11" s="6">
        <v>15</v>
      </c>
      <c r="BJ11" s="6">
        <v>385</v>
      </c>
      <c r="BK11" s="6">
        <v>960</v>
      </c>
      <c r="BL11" s="6">
        <v>8.88888888888889</v>
      </c>
      <c r="BM11" s="6">
        <v>26.548148148148144</v>
      </c>
      <c r="BN11" s="6">
        <v>1330</v>
      </c>
      <c r="BO11" s="6">
        <v>3957</v>
      </c>
      <c r="BP11" s="6">
        <v>8.88888888888889</v>
      </c>
      <c r="BQ11" s="6">
        <v>26.548148148148144</v>
      </c>
      <c r="BR11" s="6">
        <v>1422.2222222222222</v>
      </c>
      <c r="BS11" s="6">
        <v>3957</v>
      </c>
      <c r="BT11" s="6">
        <v>8.88888888888889</v>
      </c>
      <c r="BU11" s="6">
        <v>26.548148148148144</v>
      </c>
      <c r="BV11" s="6">
        <v>1422.2222222222222</v>
      </c>
      <c r="BW11" s="6">
        <v>3957</v>
      </c>
      <c r="BX11" s="6">
        <v>8.88888888888889</v>
      </c>
      <c r="BY11" s="6">
        <v>26.548148148148144</v>
      </c>
      <c r="BZ11" s="6">
        <v>1422.2222222222222</v>
      </c>
      <c r="CA11" s="6">
        <v>3957</v>
      </c>
      <c r="CB11" s="6">
        <v>5.9259259259259265</v>
      </c>
      <c r="CC11" s="6">
        <v>17.698765432098764</v>
      </c>
      <c r="CD11" s="6">
        <v>948.1481481481483</v>
      </c>
      <c r="CE11" s="6">
        <v>1915.2</v>
      </c>
      <c r="CF11" s="6">
        <v>5.9259259259259265</v>
      </c>
      <c r="CG11" s="6">
        <v>17.698765432098764</v>
      </c>
      <c r="CH11" s="6">
        <v>948.1481481481483</v>
      </c>
      <c r="CI11" s="6">
        <v>1995</v>
      </c>
      <c r="CJ11" s="15">
        <v>5</v>
      </c>
      <c r="CK11" s="15">
        <v>15</v>
      </c>
      <c r="CL11" s="15">
        <v>385</v>
      </c>
      <c r="CM11" s="15">
        <v>1772.4</v>
      </c>
      <c r="CN11" s="15">
        <v>0</v>
      </c>
      <c r="CO11" s="15">
        <v>0</v>
      </c>
      <c r="CP11" s="15">
        <v>0</v>
      </c>
      <c r="CQ11" s="15">
        <v>0</v>
      </c>
      <c r="CR11" s="15">
        <v>5</v>
      </c>
      <c r="CS11" s="15">
        <v>15</v>
      </c>
      <c r="CT11" s="15">
        <v>495</v>
      </c>
      <c r="CU11" s="15">
        <v>960</v>
      </c>
      <c r="CV11" s="15">
        <v>7.407407407407407</v>
      </c>
      <c r="CW11" s="15">
        <v>22.123456790123456</v>
      </c>
      <c r="CX11" s="15">
        <v>1185.1851851851852</v>
      </c>
      <c r="CY11" s="15">
        <v>2212.486956521739</v>
      </c>
      <c r="CZ11" s="15">
        <v>7.407407407407407</v>
      </c>
      <c r="DA11" s="15">
        <v>22.123456790123456</v>
      </c>
      <c r="DB11" s="16">
        <f>1185*0.9</f>
        <v>1066.5</v>
      </c>
      <c r="DC11" s="15">
        <v>2212.486956521739</v>
      </c>
      <c r="DD11" s="15">
        <v>7.407407407407407</v>
      </c>
      <c r="DE11" s="15">
        <v>22.123456790123456</v>
      </c>
      <c r="DF11" s="15">
        <v>1185.1851851851852</v>
      </c>
      <c r="DG11" s="15">
        <v>2212.486956521739</v>
      </c>
      <c r="DH11" s="15">
        <v>5</v>
      </c>
      <c r="DI11" s="15">
        <v>15</v>
      </c>
      <c r="DJ11" s="15">
        <v>592.5925925925926</v>
      </c>
      <c r="DK11" s="15">
        <v>1772.4</v>
      </c>
      <c r="DL11" s="15">
        <v>5</v>
      </c>
      <c r="DM11" s="15">
        <v>15</v>
      </c>
      <c r="DN11" s="15">
        <v>592.5925925925926</v>
      </c>
      <c r="DO11" s="15">
        <v>1772.4</v>
      </c>
    </row>
    <row r="12" spans="1:119" ht="12.75">
      <c r="A12" s="4"/>
      <c r="B12" s="5" t="s">
        <v>37</v>
      </c>
      <c r="C12" s="5" t="s">
        <v>43</v>
      </c>
      <c r="D12" s="6">
        <v>0</v>
      </c>
      <c r="E12" s="6">
        <v>18.6</v>
      </c>
      <c r="F12" s="6">
        <v>0</v>
      </c>
      <c r="G12" s="6">
        <v>2742.6</v>
      </c>
      <c r="H12" s="6">
        <v>0</v>
      </c>
      <c r="I12" s="6">
        <v>1</v>
      </c>
      <c r="J12" s="6">
        <v>0</v>
      </c>
      <c r="K12" s="6">
        <v>110</v>
      </c>
      <c r="L12" s="6">
        <v>12.6</v>
      </c>
      <c r="M12" s="6">
        <v>48.43238399999999</v>
      </c>
      <c r="N12" s="6">
        <v>1650.6</v>
      </c>
      <c r="O12" s="6">
        <v>3632.4287999999992</v>
      </c>
      <c r="P12" s="6">
        <v>11.583</v>
      </c>
      <c r="Q12" s="6">
        <v>36.035999999999994</v>
      </c>
      <c r="R12" s="6">
        <v>2406.56</v>
      </c>
      <c r="S12" s="6">
        <v>3700</v>
      </c>
      <c r="T12" s="6">
        <v>12</v>
      </c>
      <c r="U12" s="6">
        <v>41.513471999999986</v>
      </c>
      <c r="V12" s="6">
        <v>1650.6</v>
      </c>
      <c r="W12" s="6">
        <v>3113.510399999999</v>
      </c>
      <c r="X12" s="6">
        <v>7.407407407407407</v>
      </c>
      <c r="Y12" s="6">
        <v>22.123456790123456</v>
      </c>
      <c r="Z12" s="6">
        <v>1185.1851851851852</v>
      </c>
      <c r="AA12" s="6">
        <v>3539.753086419753</v>
      </c>
      <c r="AB12" s="6">
        <v>15</v>
      </c>
      <c r="AC12" s="6">
        <v>48.43238399999999</v>
      </c>
      <c r="AD12" s="6">
        <v>2120</v>
      </c>
      <c r="AE12" s="6">
        <v>3632.4287999999992</v>
      </c>
      <c r="AF12" s="6">
        <v>9.62962962962963</v>
      </c>
      <c r="AG12" s="6">
        <v>28.76049382716049</v>
      </c>
      <c r="AH12" s="6">
        <v>1540.7407407407409</v>
      </c>
      <c r="AI12" s="6">
        <v>3100.8</v>
      </c>
      <c r="AJ12" s="6">
        <v>9.6525</v>
      </c>
      <c r="AK12" s="6">
        <v>28.828799999999998</v>
      </c>
      <c r="AL12" s="6">
        <v>1988.8</v>
      </c>
      <c r="AM12" s="6">
        <v>3020</v>
      </c>
      <c r="AN12" s="6">
        <v>14</v>
      </c>
      <c r="AO12" s="6">
        <v>43.243199999999995</v>
      </c>
      <c r="AP12" s="6">
        <v>1114.86375</v>
      </c>
      <c r="AQ12" s="6">
        <v>3243.24</v>
      </c>
      <c r="AR12" s="6">
        <v>7.407407407407407</v>
      </c>
      <c r="AS12" s="6">
        <v>22.123456790123456</v>
      </c>
      <c r="AT12" s="6">
        <v>1185.1851851851852</v>
      </c>
      <c r="AU12" s="6">
        <v>2609.6</v>
      </c>
      <c r="AV12" s="6">
        <v>0</v>
      </c>
      <c r="AW12" s="6">
        <v>18.6</v>
      </c>
      <c r="AX12" s="6">
        <v>0</v>
      </c>
      <c r="AY12" s="6">
        <v>2742.6</v>
      </c>
      <c r="AZ12" s="6">
        <v>5</v>
      </c>
      <c r="BA12" s="6">
        <v>17.698765432098764</v>
      </c>
      <c r="BB12" s="6">
        <v>385</v>
      </c>
      <c r="BC12" s="6">
        <v>1953</v>
      </c>
      <c r="BD12" s="6">
        <v>0</v>
      </c>
      <c r="BE12" s="6">
        <v>0.48888888888888893</v>
      </c>
      <c r="BF12" s="6">
        <v>0</v>
      </c>
      <c r="BG12" s="6">
        <v>78.22222222222223</v>
      </c>
      <c r="BH12" s="6">
        <v>5</v>
      </c>
      <c r="BI12" s="6">
        <v>15</v>
      </c>
      <c r="BJ12" s="6">
        <v>450</v>
      </c>
      <c r="BK12" s="6">
        <v>960</v>
      </c>
      <c r="BL12" s="6">
        <v>8.88888888888889</v>
      </c>
      <c r="BM12" s="6">
        <v>26.548148148148144</v>
      </c>
      <c r="BN12" s="6">
        <v>1422.2222222222222</v>
      </c>
      <c r="BO12" s="6">
        <v>3969</v>
      </c>
      <c r="BP12" s="6">
        <v>8.88888888888889</v>
      </c>
      <c r="BQ12" s="6">
        <v>26.548148148148144</v>
      </c>
      <c r="BR12" s="6">
        <v>1422.2222222222222</v>
      </c>
      <c r="BS12" s="6">
        <v>3969</v>
      </c>
      <c r="BT12" s="6">
        <v>8.88888888888889</v>
      </c>
      <c r="BU12" s="6">
        <v>26.548148148148144</v>
      </c>
      <c r="BV12" s="6">
        <v>1422.2222222222222</v>
      </c>
      <c r="BW12" s="6">
        <v>3969</v>
      </c>
      <c r="BX12" s="6">
        <v>8.88888888888889</v>
      </c>
      <c r="BY12" s="6">
        <v>26.548148148148144</v>
      </c>
      <c r="BZ12" s="6">
        <v>1422.2222222222222</v>
      </c>
      <c r="CA12" s="6">
        <v>3969</v>
      </c>
      <c r="CB12" s="6">
        <v>5.9259259259259265</v>
      </c>
      <c r="CC12" s="6">
        <v>17.698765432098764</v>
      </c>
      <c r="CD12" s="6">
        <v>948.1481481481483</v>
      </c>
      <c r="CE12" s="6">
        <v>1881.6</v>
      </c>
      <c r="CF12" s="6">
        <v>5.9259259259259265</v>
      </c>
      <c r="CG12" s="6">
        <v>17.698765432098764</v>
      </c>
      <c r="CH12" s="6">
        <v>456.29629629629636</v>
      </c>
      <c r="CI12" s="6">
        <v>1953</v>
      </c>
      <c r="CJ12" s="15">
        <v>5</v>
      </c>
      <c r="CK12" s="15">
        <v>15</v>
      </c>
      <c r="CL12" s="15">
        <v>385</v>
      </c>
      <c r="CM12" s="15">
        <v>1772.4</v>
      </c>
      <c r="CN12" s="15">
        <v>0</v>
      </c>
      <c r="CO12" s="15">
        <v>0</v>
      </c>
      <c r="CP12" s="15">
        <v>0</v>
      </c>
      <c r="CQ12" s="15">
        <v>0</v>
      </c>
      <c r="CR12" s="15">
        <v>5</v>
      </c>
      <c r="CS12" s="15">
        <v>15</v>
      </c>
      <c r="CT12" s="15">
        <v>472</v>
      </c>
      <c r="CU12" s="15">
        <v>1312.5</v>
      </c>
      <c r="CV12" s="15">
        <v>7.407407407407407</v>
      </c>
      <c r="CW12" s="15">
        <v>22.123456790123456</v>
      </c>
      <c r="CX12" s="15">
        <v>1185.1851851851852</v>
      </c>
      <c r="CY12" s="15">
        <v>2219.791304347826</v>
      </c>
      <c r="CZ12" s="15">
        <v>7.407407407407407</v>
      </c>
      <c r="DA12" s="15">
        <v>22.123456790123456</v>
      </c>
      <c r="DB12" s="16">
        <f>1185*0.9</f>
        <v>1066.5</v>
      </c>
      <c r="DC12" s="15">
        <v>2219.791304347826</v>
      </c>
      <c r="DD12" s="15">
        <v>7.407407407407407</v>
      </c>
      <c r="DE12" s="15">
        <v>22.123456790123456</v>
      </c>
      <c r="DF12" s="15">
        <v>1185.1851851851852</v>
      </c>
      <c r="DG12" s="15">
        <v>2219.791304347826</v>
      </c>
      <c r="DH12" s="15">
        <v>5</v>
      </c>
      <c r="DI12" s="15">
        <v>15</v>
      </c>
      <c r="DJ12" s="15">
        <v>592.5925925925926</v>
      </c>
      <c r="DK12" s="15">
        <v>1772.4</v>
      </c>
      <c r="DL12" s="15">
        <v>5</v>
      </c>
      <c r="DM12" s="15">
        <v>15</v>
      </c>
      <c r="DN12" s="15">
        <v>385</v>
      </c>
      <c r="DO12" s="15">
        <v>1772.4</v>
      </c>
    </row>
    <row r="13" spans="1:119" ht="12.75">
      <c r="A13" s="4"/>
      <c r="B13" s="5" t="s">
        <v>37</v>
      </c>
      <c r="C13" s="5" t="s">
        <v>44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3.3</v>
      </c>
      <c r="N13" s="6">
        <v>0</v>
      </c>
      <c r="O13" s="6">
        <v>528</v>
      </c>
      <c r="P13" s="6">
        <v>6.3</v>
      </c>
      <c r="Q13" s="6">
        <v>36.035999999999994</v>
      </c>
      <c r="R13" s="6">
        <v>485.1</v>
      </c>
      <c r="S13" s="6">
        <v>2702.7</v>
      </c>
      <c r="T13" s="6">
        <v>0</v>
      </c>
      <c r="U13" s="6">
        <v>6.6</v>
      </c>
      <c r="V13" s="6">
        <v>0</v>
      </c>
      <c r="W13" s="6">
        <v>1056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1.5714285714285716</v>
      </c>
      <c r="AH13" s="6">
        <v>0</v>
      </c>
      <c r="AI13" s="6">
        <v>251.42857142857144</v>
      </c>
      <c r="AJ13" s="6">
        <v>6</v>
      </c>
      <c r="AK13" s="6">
        <v>28.828799999999998</v>
      </c>
      <c r="AL13" s="6">
        <v>462</v>
      </c>
      <c r="AM13" s="6">
        <v>2162.16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</row>
    <row r="14" spans="1:119" ht="12.75">
      <c r="A14" s="4"/>
      <c r="B14" s="5" t="s">
        <v>37</v>
      </c>
      <c r="C14" s="5" t="s">
        <v>45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6</v>
      </c>
      <c r="Q14" s="6">
        <v>36.035999999999994</v>
      </c>
      <c r="R14" s="6">
        <v>460</v>
      </c>
      <c r="S14" s="6">
        <v>2702.7</v>
      </c>
      <c r="T14" s="6">
        <v>0</v>
      </c>
      <c r="U14" s="6">
        <v>1.1</v>
      </c>
      <c r="V14" s="6">
        <v>0</v>
      </c>
      <c r="W14" s="6">
        <v>250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0.3428571428571428</v>
      </c>
      <c r="AH14" s="6">
        <v>0</v>
      </c>
      <c r="AI14" s="6">
        <v>26.4</v>
      </c>
      <c r="AJ14" s="6">
        <v>6</v>
      </c>
      <c r="AK14" s="6">
        <v>28.828799999999998</v>
      </c>
      <c r="AL14" s="6">
        <v>462</v>
      </c>
      <c r="AM14" s="6">
        <v>2162.16</v>
      </c>
      <c r="AN14" s="6">
        <v>0</v>
      </c>
      <c r="AO14" s="6">
        <v>3.6</v>
      </c>
      <c r="AP14" s="6">
        <v>0</v>
      </c>
      <c r="AQ14" s="6">
        <v>277.2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</row>
    <row r="15" spans="1:119" ht="12.75">
      <c r="A15" s="4"/>
      <c r="B15" s="5" t="s">
        <v>37</v>
      </c>
      <c r="C15" s="5" t="s">
        <v>46</v>
      </c>
      <c r="D15" s="6">
        <v>0</v>
      </c>
      <c r="E15" s="6">
        <v>12.6</v>
      </c>
      <c r="F15" s="6">
        <v>0</v>
      </c>
      <c r="G15" s="6">
        <v>2028.6</v>
      </c>
      <c r="H15" s="6">
        <v>0</v>
      </c>
      <c r="I15" s="6">
        <v>0.26666666666666666</v>
      </c>
      <c r="J15" s="6">
        <v>0</v>
      </c>
      <c r="K15" s="6">
        <v>42.93333333333333</v>
      </c>
      <c r="L15" s="6">
        <v>6.3</v>
      </c>
      <c r="M15" s="6">
        <v>100</v>
      </c>
      <c r="N15" s="6">
        <v>1014.3</v>
      </c>
      <c r="O15" s="6">
        <v>8227.666383881231</v>
      </c>
      <c r="P15" s="6">
        <v>8.1</v>
      </c>
      <c r="Q15" s="6">
        <v>52.239151643690356</v>
      </c>
      <c r="R15" s="6">
        <v>1304.1</v>
      </c>
      <c r="S15" s="6">
        <v>3917.9363732767765</v>
      </c>
      <c r="T15" s="6">
        <v>9</v>
      </c>
      <c r="U15" s="6">
        <v>94.03047295864263</v>
      </c>
      <c r="V15" s="6">
        <v>693</v>
      </c>
      <c r="W15" s="6">
        <v>7052.285471898197</v>
      </c>
      <c r="X15" s="6">
        <v>9.195402298850574</v>
      </c>
      <c r="Y15" s="6">
        <v>27.463601532567044</v>
      </c>
      <c r="Z15" s="6">
        <v>1471.2643678160919</v>
      </c>
      <c r="AA15" s="6">
        <v>2059.7701149425284</v>
      </c>
      <c r="AB15" s="6">
        <v>9.333333333333334</v>
      </c>
      <c r="AC15" s="6">
        <v>44</v>
      </c>
      <c r="AD15" s="6">
        <v>1188</v>
      </c>
      <c r="AE15" s="6">
        <v>7040</v>
      </c>
      <c r="AF15" s="6">
        <v>9</v>
      </c>
      <c r="AG15" s="6">
        <v>35.70268199233716</v>
      </c>
      <c r="AH15" s="6">
        <v>1449</v>
      </c>
      <c r="AI15" s="6">
        <v>2677.701149425287</v>
      </c>
      <c r="AJ15" s="6">
        <v>5</v>
      </c>
      <c r="AK15" s="6">
        <v>41.79132131495228</v>
      </c>
      <c r="AL15" s="6">
        <v>820</v>
      </c>
      <c r="AM15" s="6">
        <v>3134.349098621421</v>
      </c>
      <c r="AN15" s="6">
        <v>9</v>
      </c>
      <c r="AO15" s="6">
        <v>37.61218918345705</v>
      </c>
      <c r="AP15" s="6">
        <v>810</v>
      </c>
      <c r="AQ15" s="6">
        <v>2820.9141887592787</v>
      </c>
      <c r="AR15" s="6">
        <v>6</v>
      </c>
      <c r="AS15" s="6">
        <v>27.463601532567044</v>
      </c>
      <c r="AT15" s="6">
        <f>1073*0.9</f>
        <v>965.7</v>
      </c>
      <c r="AU15" s="6">
        <v>2059.7701149425284</v>
      </c>
      <c r="AV15" s="6">
        <v>0</v>
      </c>
      <c r="AW15" s="6">
        <v>12.6</v>
      </c>
      <c r="AX15" s="6">
        <v>0</v>
      </c>
      <c r="AY15" s="6">
        <v>2028.6</v>
      </c>
      <c r="AZ15" s="6">
        <v>5</v>
      </c>
      <c r="BA15" s="6">
        <v>21.97088122605364</v>
      </c>
      <c r="BB15" s="6">
        <v>540</v>
      </c>
      <c r="BC15" s="6">
        <v>1647.8160919540228</v>
      </c>
      <c r="BD15" s="6">
        <v>0</v>
      </c>
      <c r="BE15" s="6">
        <v>0</v>
      </c>
      <c r="BF15" s="6">
        <v>0</v>
      </c>
      <c r="BG15" s="6">
        <v>0</v>
      </c>
      <c r="BH15" s="6">
        <v>5</v>
      </c>
      <c r="BI15" s="6">
        <v>15</v>
      </c>
      <c r="BJ15" s="6">
        <v>385</v>
      </c>
      <c r="BK15" s="6">
        <v>2125.2</v>
      </c>
      <c r="BL15" s="6">
        <v>9.45</v>
      </c>
      <c r="BM15" s="6">
        <v>32.95632183908045</v>
      </c>
      <c r="BN15" s="6">
        <v>727.65</v>
      </c>
      <c r="BO15" s="6">
        <v>2471.724137931034</v>
      </c>
      <c r="BP15" s="6">
        <v>8</v>
      </c>
      <c r="BQ15" s="6">
        <v>32.95632183908045</v>
      </c>
      <c r="BR15" s="6">
        <v>727.65</v>
      </c>
      <c r="BS15" s="6">
        <v>2471.724137931034</v>
      </c>
      <c r="BT15" s="6">
        <v>8</v>
      </c>
      <c r="BU15" s="6">
        <v>32.95632183908045</v>
      </c>
      <c r="BV15" s="6">
        <v>727.65</v>
      </c>
      <c r="BW15" s="6">
        <v>2471.724137931034</v>
      </c>
      <c r="BX15" s="6">
        <v>8</v>
      </c>
      <c r="BY15" s="6">
        <v>32.95632183908045</v>
      </c>
      <c r="BZ15" s="6">
        <v>727.65</v>
      </c>
      <c r="CA15" s="6">
        <v>2471.724137931034</v>
      </c>
      <c r="CB15" s="6">
        <v>6</v>
      </c>
      <c r="CC15" s="6">
        <v>21.97088122605364</v>
      </c>
      <c r="CD15" s="6">
        <v>566.4367816091954</v>
      </c>
      <c r="CE15" s="6">
        <v>1932</v>
      </c>
      <c r="CF15" s="6">
        <v>5</v>
      </c>
      <c r="CG15" s="6">
        <v>21.97088122605364</v>
      </c>
      <c r="CH15" s="6">
        <v>566.4367816091954</v>
      </c>
      <c r="CI15" s="6">
        <v>1647.8160919540228</v>
      </c>
      <c r="CJ15" s="15">
        <v>4</v>
      </c>
      <c r="CK15" s="15">
        <v>15</v>
      </c>
      <c r="CL15" s="15">
        <v>385</v>
      </c>
      <c r="CM15" s="15">
        <v>1932</v>
      </c>
      <c r="CN15" s="15">
        <v>0</v>
      </c>
      <c r="CO15" s="15">
        <v>0</v>
      </c>
      <c r="CP15" s="15">
        <v>0</v>
      </c>
      <c r="CQ15" s="15">
        <v>0</v>
      </c>
      <c r="CR15" s="15">
        <v>5</v>
      </c>
      <c r="CS15" s="15">
        <v>15</v>
      </c>
      <c r="CT15" s="15">
        <v>385</v>
      </c>
      <c r="CU15" s="15">
        <v>2221.8</v>
      </c>
      <c r="CV15" s="15">
        <v>9.195402298850574</v>
      </c>
      <c r="CW15" s="15">
        <v>27.463601532567044</v>
      </c>
      <c r="CX15" s="15">
        <v>708.0459770114942</v>
      </c>
      <c r="CY15" s="15">
        <v>2059.7701149425284</v>
      </c>
      <c r="CZ15" s="15">
        <v>9.195402298850574</v>
      </c>
      <c r="DA15" s="15">
        <v>27.463601532567044</v>
      </c>
      <c r="DB15" s="15">
        <v>708.0459770114942</v>
      </c>
      <c r="DC15" s="15">
        <v>2059.7701149425284</v>
      </c>
      <c r="DD15" s="15">
        <v>7</v>
      </c>
      <c r="DE15" s="15">
        <v>27.463601532567044</v>
      </c>
      <c r="DF15" s="15">
        <v>708.0459770114942</v>
      </c>
      <c r="DG15" s="15">
        <v>2059.7701149425284</v>
      </c>
      <c r="DH15" s="15">
        <v>5</v>
      </c>
      <c r="DI15" s="15">
        <v>15</v>
      </c>
      <c r="DJ15" s="15">
        <v>385</v>
      </c>
      <c r="DK15" s="15">
        <v>1932</v>
      </c>
      <c r="DL15" s="15">
        <v>5</v>
      </c>
      <c r="DM15" s="15">
        <v>15</v>
      </c>
      <c r="DN15" s="15">
        <v>385</v>
      </c>
      <c r="DO15" s="15">
        <v>1932</v>
      </c>
    </row>
    <row r="16" spans="1:119" ht="12.75">
      <c r="A16" s="4"/>
      <c r="B16" s="5" t="s">
        <v>37</v>
      </c>
      <c r="C16" s="5" t="s">
        <v>47</v>
      </c>
      <c r="D16" s="6">
        <v>0</v>
      </c>
      <c r="E16" s="6">
        <v>12.6</v>
      </c>
      <c r="F16" s="6">
        <v>0</v>
      </c>
      <c r="G16" s="6">
        <v>2028.6</v>
      </c>
      <c r="H16" s="6">
        <v>0</v>
      </c>
      <c r="I16" s="6">
        <v>0</v>
      </c>
      <c r="J16" s="6">
        <v>0</v>
      </c>
      <c r="K16" s="6">
        <v>0</v>
      </c>
      <c r="L16" s="6">
        <v>4</v>
      </c>
      <c r="M16" s="6">
        <v>43.88088738069989</v>
      </c>
      <c r="N16" s="6">
        <v>385</v>
      </c>
      <c r="O16" s="6">
        <v>3291.0665535524918</v>
      </c>
      <c r="P16" s="6">
        <v>5</v>
      </c>
      <c r="Q16" s="6">
        <v>52.239151643690356</v>
      </c>
      <c r="R16" s="6">
        <f>721*0.95</f>
        <v>684.9499999999999</v>
      </c>
      <c r="S16" s="6">
        <v>3917.9363732767765</v>
      </c>
      <c r="T16" s="6">
        <v>8</v>
      </c>
      <c r="U16" s="6">
        <v>37.61218918345705</v>
      </c>
      <c r="V16" s="6">
        <f>77+7*160</f>
        <v>1197</v>
      </c>
      <c r="W16" s="6">
        <v>2820.9141887592787</v>
      </c>
      <c r="X16" s="6">
        <v>9.195402298850574</v>
      </c>
      <c r="Y16" s="6">
        <v>27.463601532567044</v>
      </c>
      <c r="Z16" s="6">
        <v>1471.2643678160919</v>
      </c>
      <c r="AA16" s="6">
        <v>2059.7701149425284</v>
      </c>
      <c r="AB16" s="6">
        <v>9.333333333333334</v>
      </c>
      <c r="AC16" s="6">
        <v>43.88088738069989</v>
      </c>
      <c r="AD16" s="6">
        <v>1188</v>
      </c>
      <c r="AE16" s="6">
        <v>7020.941980911983</v>
      </c>
      <c r="AF16" s="6">
        <v>9</v>
      </c>
      <c r="AG16" s="6">
        <v>35.70268199233716</v>
      </c>
      <c r="AH16" s="6">
        <f>1422*0.95</f>
        <v>1350.8999999999999</v>
      </c>
      <c r="AI16" s="6">
        <v>2677.701149425287</v>
      </c>
      <c r="AJ16" s="6">
        <v>8.4</v>
      </c>
      <c r="AK16" s="6">
        <v>41.79132131495228</v>
      </c>
      <c r="AL16" s="6">
        <v>1352.4</v>
      </c>
      <c r="AM16" s="6">
        <v>3134.349098621421</v>
      </c>
      <c r="AN16" s="6">
        <v>8</v>
      </c>
      <c r="AO16" s="6">
        <v>94.03047295864263</v>
      </c>
      <c r="AP16" s="6">
        <v>810</v>
      </c>
      <c r="AQ16" s="6">
        <v>10200</v>
      </c>
      <c r="AR16" s="6">
        <v>9.195402298850574</v>
      </c>
      <c r="AS16" s="6">
        <v>27.463601532567044</v>
      </c>
      <c r="AT16" s="6">
        <v>1471.2643678160919</v>
      </c>
      <c r="AU16" s="6">
        <v>2059.7701149425284</v>
      </c>
      <c r="AV16" s="6">
        <v>0</v>
      </c>
      <c r="AW16" s="6">
        <v>12.6</v>
      </c>
      <c r="AX16" s="6">
        <v>0</v>
      </c>
      <c r="AY16" s="6">
        <v>2028.6</v>
      </c>
      <c r="AZ16" s="6">
        <v>5</v>
      </c>
      <c r="BA16" s="6">
        <v>21.97088122605364</v>
      </c>
      <c r="BB16" s="6">
        <v>540</v>
      </c>
      <c r="BC16" s="6">
        <v>1647.8160919540228</v>
      </c>
      <c r="BD16" s="6">
        <v>0</v>
      </c>
      <c r="BE16" s="6">
        <v>0</v>
      </c>
      <c r="BF16" s="6">
        <v>0</v>
      </c>
      <c r="BG16" s="6">
        <v>0</v>
      </c>
      <c r="BH16" s="6">
        <v>5</v>
      </c>
      <c r="BI16" s="6">
        <v>15</v>
      </c>
      <c r="BJ16" s="6">
        <v>385</v>
      </c>
      <c r="BK16" s="6">
        <v>1814.4</v>
      </c>
      <c r="BL16" s="6">
        <v>6</v>
      </c>
      <c r="BM16" s="6">
        <v>32.95632183908045</v>
      </c>
      <c r="BN16" s="6">
        <v>727.65</v>
      </c>
      <c r="BO16" s="6">
        <v>2471.724137931034</v>
      </c>
      <c r="BP16" s="6">
        <v>9.45</v>
      </c>
      <c r="BQ16" s="6">
        <v>32.95632183908045</v>
      </c>
      <c r="BR16" s="6">
        <v>727.65</v>
      </c>
      <c r="BS16" s="6">
        <v>2471.724137931034</v>
      </c>
      <c r="BT16" s="6">
        <v>9.45</v>
      </c>
      <c r="BU16" s="6">
        <v>32.95632183908045</v>
      </c>
      <c r="BV16" s="6">
        <v>727.65</v>
      </c>
      <c r="BW16" s="6">
        <v>2471.724137931034</v>
      </c>
      <c r="BX16" s="6">
        <v>9</v>
      </c>
      <c r="BY16" s="6">
        <v>32.95632183908045</v>
      </c>
      <c r="BZ16" s="6">
        <v>727.65</v>
      </c>
      <c r="CA16" s="6">
        <v>2471.724137931034</v>
      </c>
      <c r="CB16" s="6">
        <v>7</v>
      </c>
      <c r="CC16" s="6">
        <v>21.97088122605364</v>
      </c>
      <c r="CD16" s="6">
        <v>566.4367816091954</v>
      </c>
      <c r="CE16" s="6">
        <v>1932</v>
      </c>
      <c r="CF16" s="6">
        <v>6</v>
      </c>
      <c r="CG16" s="6">
        <v>21.97088122605364</v>
      </c>
      <c r="CH16" s="6">
        <v>566.4367816091954</v>
      </c>
      <c r="CI16" s="6">
        <v>1771</v>
      </c>
      <c r="CJ16" s="15">
        <v>5</v>
      </c>
      <c r="CK16" s="15">
        <v>15</v>
      </c>
      <c r="CL16" s="15">
        <v>385</v>
      </c>
      <c r="CM16" s="15">
        <v>1932</v>
      </c>
      <c r="CN16" s="15">
        <v>0</v>
      </c>
      <c r="CO16" s="15">
        <v>0</v>
      </c>
      <c r="CP16" s="15">
        <v>0</v>
      </c>
      <c r="CQ16" s="15">
        <v>0</v>
      </c>
      <c r="CR16" s="15">
        <v>5</v>
      </c>
      <c r="CS16" s="15">
        <v>15</v>
      </c>
      <c r="CT16" s="15">
        <v>385</v>
      </c>
      <c r="CU16" s="15">
        <v>1738.8</v>
      </c>
      <c r="CV16" s="15">
        <v>7</v>
      </c>
      <c r="CW16" s="15">
        <v>27.463601532567044</v>
      </c>
      <c r="CX16" s="15">
        <v>708.0459770114942</v>
      </c>
      <c r="CY16" s="15">
        <v>2059.7701149425284</v>
      </c>
      <c r="CZ16" s="15">
        <v>7</v>
      </c>
      <c r="DA16" s="15">
        <v>27.463601532567044</v>
      </c>
      <c r="DB16" s="15">
        <v>708.0459770114942</v>
      </c>
      <c r="DC16" s="15">
        <v>2059.7701149425284</v>
      </c>
      <c r="DD16" s="15">
        <v>7</v>
      </c>
      <c r="DE16" s="15">
        <v>27.463601532567044</v>
      </c>
      <c r="DF16" s="15">
        <v>708.0459770114942</v>
      </c>
      <c r="DG16" s="15">
        <v>2059.7701149425284</v>
      </c>
      <c r="DH16" s="15">
        <v>5</v>
      </c>
      <c r="DI16" s="15">
        <v>15</v>
      </c>
      <c r="DJ16" s="15">
        <v>735.6321839080459</v>
      </c>
      <c r="DK16" s="15">
        <v>1932</v>
      </c>
      <c r="DL16" s="15">
        <v>5</v>
      </c>
      <c r="DM16" s="15">
        <v>15</v>
      </c>
      <c r="DN16" s="15">
        <v>385</v>
      </c>
      <c r="DO16" s="15">
        <v>1932</v>
      </c>
    </row>
    <row r="17" spans="1:119" ht="12.75">
      <c r="A17" s="4"/>
      <c r="B17" s="5" t="s">
        <v>37</v>
      </c>
      <c r="C17" s="5" t="s">
        <v>48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15</v>
      </c>
      <c r="N17" s="6">
        <v>0</v>
      </c>
      <c r="O17" s="6">
        <v>2400</v>
      </c>
      <c r="P17" s="6">
        <v>17.490787380699896</v>
      </c>
      <c r="Q17" s="6">
        <v>84</v>
      </c>
      <c r="R17" s="6">
        <v>1224.3551166489926</v>
      </c>
      <c r="S17" s="6">
        <v>6500</v>
      </c>
      <c r="T17" s="6">
        <v>0</v>
      </c>
      <c r="U17" s="6">
        <v>15</v>
      </c>
      <c r="V17" s="6">
        <v>0</v>
      </c>
      <c r="W17" s="6">
        <v>2400</v>
      </c>
      <c r="X17" s="6">
        <v>0</v>
      </c>
      <c r="Y17" s="6">
        <v>15</v>
      </c>
      <c r="Z17" s="6">
        <v>0</v>
      </c>
      <c r="AA17" s="6">
        <v>2400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15</v>
      </c>
      <c r="AH17" s="6">
        <v>0</v>
      </c>
      <c r="AI17" s="6">
        <v>2400</v>
      </c>
      <c r="AJ17" s="6">
        <v>5</v>
      </c>
      <c r="AK17" s="6">
        <v>41.79132131495228</v>
      </c>
      <c r="AL17" s="6">
        <f>5*77*0.9</f>
        <v>346.5</v>
      </c>
      <c r="AM17" s="6">
        <v>3134.349098621421</v>
      </c>
      <c r="AN17" s="6">
        <v>0</v>
      </c>
      <c r="AO17" s="6">
        <v>15</v>
      </c>
      <c r="AP17" s="6">
        <v>0</v>
      </c>
      <c r="AQ17" s="6">
        <v>2400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5">
        <v>0</v>
      </c>
      <c r="DG17" s="15">
        <v>0</v>
      </c>
      <c r="DH17" s="15">
        <v>0</v>
      </c>
      <c r="DI17" s="15">
        <v>0</v>
      </c>
      <c r="DJ17" s="15">
        <v>0</v>
      </c>
      <c r="DK17" s="15">
        <v>0</v>
      </c>
      <c r="DL17" s="15">
        <v>0</v>
      </c>
      <c r="DM17" s="15">
        <v>0</v>
      </c>
      <c r="DN17" s="15">
        <v>0</v>
      </c>
      <c r="DO17" s="15">
        <v>0</v>
      </c>
    </row>
    <row r="18" spans="1:119" ht="12.75">
      <c r="A18" s="4"/>
      <c r="B18" s="5" t="s">
        <v>37</v>
      </c>
      <c r="C18" s="5" t="s">
        <v>49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15</v>
      </c>
      <c r="N18" s="6">
        <v>0</v>
      </c>
      <c r="O18" s="6">
        <v>2400</v>
      </c>
      <c r="P18" s="6">
        <v>5</v>
      </c>
      <c r="Q18" s="6">
        <v>52.239151643690356</v>
      </c>
      <c r="R18" s="6">
        <f>5*77*0.9</f>
        <v>346.5</v>
      </c>
      <c r="S18" s="6">
        <v>3917.9363732767765</v>
      </c>
      <c r="T18" s="6">
        <v>0</v>
      </c>
      <c r="U18" s="6">
        <v>15</v>
      </c>
      <c r="V18" s="6">
        <v>0</v>
      </c>
      <c r="W18" s="6">
        <v>2400</v>
      </c>
      <c r="X18" s="6">
        <v>0</v>
      </c>
      <c r="Y18" s="6">
        <v>15</v>
      </c>
      <c r="Z18" s="6">
        <v>0</v>
      </c>
      <c r="AA18" s="6">
        <v>2400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15</v>
      </c>
      <c r="AH18" s="6">
        <v>0</v>
      </c>
      <c r="AI18" s="6">
        <v>2400</v>
      </c>
      <c r="AJ18" s="6">
        <v>8</v>
      </c>
      <c r="AK18" s="6">
        <v>41.79132131495228</v>
      </c>
      <c r="AL18" s="6">
        <f>8*77</f>
        <v>616</v>
      </c>
      <c r="AM18" s="6">
        <v>5250</v>
      </c>
      <c r="AN18" s="6">
        <v>0</v>
      </c>
      <c r="AO18" s="6">
        <v>15</v>
      </c>
      <c r="AP18" s="6">
        <v>0</v>
      </c>
      <c r="AQ18" s="6">
        <v>2400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5">
        <v>0</v>
      </c>
      <c r="DG18" s="15">
        <v>0</v>
      </c>
      <c r="DH18" s="15">
        <v>0</v>
      </c>
      <c r="DI18" s="15">
        <v>0</v>
      </c>
      <c r="DJ18" s="15">
        <v>0</v>
      </c>
      <c r="DK18" s="15">
        <v>0</v>
      </c>
      <c r="DL18" s="15">
        <v>0</v>
      </c>
      <c r="DM18" s="15">
        <v>0</v>
      </c>
      <c r="DN18" s="15">
        <v>0</v>
      </c>
      <c r="DO18" s="15">
        <v>0</v>
      </c>
    </row>
    <row r="19" spans="1:119" ht="12.75">
      <c r="A19" s="4"/>
      <c r="B19" s="5" t="s">
        <v>37</v>
      </c>
      <c r="C19" s="5" t="s">
        <v>50</v>
      </c>
      <c r="D19" s="6">
        <v>2</v>
      </c>
      <c r="E19" s="6">
        <v>15</v>
      </c>
      <c r="F19" s="6">
        <v>160</v>
      </c>
      <c r="G19" s="6">
        <v>2688</v>
      </c>
      <c r="H19" s="6">
        <v>2</v>
      </c>
      <c r="I19" s="6">
        <v>15</v>
      </c>
      <c r="J19" s="6">
        <v>160</v>
      </c>
      <c r="K19" s="6">
        <v>392</v>
      </c>
      <c r="L19" s="6">
        <v>8</v>
      </c>
      <c r="M19" s="6">
        <v>30.708045588856056</v>
      </c>
      <c r="N19" s="6">
        <v>1260</v>
      </c>
      <c r="O19" s="6">
        <v>2303.1034191642043</v>
      </c>
      <c r="P19" s="6">
        <v>7</v>
      </c>
      <c r="Q19" s="6">
        <v>21.93431827775433</v>
      </c>
      <c r="R19" s="6">
        <v>1175.0527648796963</v>
      </c>
      <c r="S19" s="6">
        <v>3509.4909244406927</v>
      </c>
      <c r="T19" s="6">
        <v>8.81289573659772</v>
      </c>
      <c r="U19" s="6">
        <v>26.321181933305194</v>
      </c>
      <c r="V19" s="6">
        <v>1410.0633178556354</v>
      </c>
      <c r="W19" s="6">
        <v>4211.389109328831</v>
      </c>
      <c r="X19" s="6">
        <v>9.67741935483871</v>
      </c>
      <c r="Y19" s="6">
        <v>28.90322580645161</v>
      </c>
      <c r="Z19" s="6">
        <v>1548.3870967741937</v>
      </c>
      <c r="AA19" s="6">
        <v>4624.516129032258</v>
      </c>
      <c r="AB19" s="6">
        <v>10.28171169269734</v>
      </c>
      <c r="AC19" s="6">
        <v>30.708045588856056</v>
      </c>
      <c r="AD19" s="6">
        <v>1645.0738708315746</v>
      </c>
      <c r="AE19" s="6">
        <v>3640</v>
      </c>
      <c r="AF19" s="6">
        <v>12.580645161290324</v>
      </c>
      <c r="AG19" s="6">
        <v>37.5741935483871</v>
      </c>
      <c r="AH19" s="6">
        <v>2012.903225806452</v>
      </c>
      <c r="AI19" s="6">
        <v>6011.870967741936</v>
      </c>
      <c r="AJ19" s="6">
        <v>5.346490080202619</v>
      </c>
      <c r="AK19" s="6">
        <v>19</v>
      </c>
      <c r="AL19" s="6">
        <v>855.438412832419</v>
      </c>
      <c r="AM19" s="6">
        <v>2807.592739552554</v>
      </c>
      <c r="AN19" s="6">
        <v>8.019735120303928</v>
      </c>
      <c r="AO19" s="6">
        <v>23.952275559307726</v>
      </c>
      <c r="AP19" s="6">
        <v>1283.1576192486284</v>
      </c>
      <c r="AQ19" s="6">
        <v>2478</v>
      </c>
      <c r="AR19" s="6">
        <v>9.67741935483871</v>
      </c>
      <c r="AS19" s="6">
        <v>28.90322580645161</v>
      </c>
      <c r="AT19" s="6">
        <v>1548.3870967741937</v>
      </c>
      <c r="AU19" s="6">
        <v>4624.516129032258</v>
      </c>
      <c r="AV19" s="6">
        <v>2</v>
      </c>
      <c r="AW19" s="6">
        <v>15</v>
      </c>
      <c r="AX19" s="6">
        <v>160</v>
      </c>
      <c r="AY19" s="6">
        <v>2688</v>
      </c>
      <c r="AZ19" s="6">
        <v>4</v>
      </c>
      <c r="BA19" s="6">
        <v>23.122580645161293</v>
      </c>
      <c r="BB19" s="6">
        <v>364</v>
      </c>
      <c r="BC19" s="6">
        <v>2259.6</v>
      </c>
      <c r="BD19" s="6">
        <v>2.4444444444444446</v>
      </c>
      <c r="BE19" s="6">
        <v>15</v>
      </c>
      <c r="BF19" s="6">
        <v>188.22222222222223</v>
      </c>
      <c r="BG19" s="6">
        <v>862.4</v>
      </c>
      <c r="BH19" s="6">
        <v>5</v>
      </c>
      <c r="BI19" s="6">
        <v>15</v>
      </c>
      <c r="BJ19" s="6">
        <v>774.1935483870968</v>
      </c>
      <c r="BK19" s="6">
        <v>1610</v>
      </c>
      <c r="BL19" s="6">
        <v>11.612903225806452</v>
      </c>
      <c r="BM19" s="6">
        <v>34.68387096774193</v>
      </c>
      <c r="BN19" s="6">
        <v>1858.0645161290322</v>
      </c>
      <c r="BO19" s="6">
        <v>3777</v>
      </c>
      <c r="BP19" s="6">
        <v>11.612903225806452</v>
      </c>
      <c r="BQ19" s="6">
        <v>34.68387096774193</v>
      </c>
      <c r="BR19" s="6">
        <v>894.1935483870968</v>
      </c>
      <c r="BS19" s="6">
        <v>3777</v>
      </c>
      <c r="BT19" s="6">
        <v>11</v>
      </c>
      <c r="BU19" s="6">
        <v>34.68387096774193</v>
      </c>
      <c r="BV19" s="6">
        <v>894.1935483870968</v>
      </c>
      <c r="BW19" s="6">
        <v>3777</v>
      </c>
      <c r="BX19" s="6">
        <v>11</v>
      </c>
      <c r="BY19" s="6">
        <v>34.68387096774193</v>
      </c>
      <c r="BZ19" s="6">
        <v>894.1935483870968</v>
      </c>
      <c r="CA19" s="6">
        <v>3777</v>
      </c>
      <c r="CB19" s="6">
        <v>7.74193548387097</v>
      </c>
      <c r="CC19" s="6">
        <v>23.122580645161293</v>
      </c>
      <c r="CD19" s="6">
        <v>596.1290322580646</v>
      </c>
      <c r="CE19" s="6">
        <v>2237.76</v>
      </c>
      <c r="CF19" s="6">
        <v>7</v>
      </c>
      <c r="CG19" s="6">
        <v>23.122580645161293</v>
      </c>
      <c r="CH19" s="6">
        <v>596.1290322580646</v>
      </c>
      <c r="CI19" s="6">
        <v>2259.6</v>
      </c>
      <c r="CJ19" s="15">
        <v>4</v>
      </c>
      <c r="CK19" s="15">
        <v>15</v>
      </c>
      <c r="CL19" s="15">
        <v>364</v>
      </c>
      <c r="CM19" s="15">
        <v>1127</v>
      </c>
      <c r="CN19" s="15">
        <v>1.8</v>
      </c>
      <c r="CO19" s="15">
        <v>15</v>
      </c>
      <c r="CP19" s="15">
        <v>163.8</v>
      </c>
      <c r="CQ19" s="15">
        <v>576</v>
      </c>
      <c r="CR19" s="15">
        <v>5</v>
      </c>
      <c r="CS19" s="15">
        <v>15</v>
      </c>
      <c r="CT19" s="15">
        <v>385</v>
      </c>
      <c r="CU19" s="15">
        <v>1600</v>
      </c>
      <c r="CV19" s="15">
        <v>9.67741935483871</v>
      </c>
      <c r="CW19" s="15">
        <v>28.90322580645161</v>
      </c>
      <c r="CX19" s="15">
        <v>745.1612903225806</v>
      </c>
      <c r="CY19" s="15">
        <v>2167.7419354838707</v>
      </c>
      <c r="CZ19" s="15">
        <v>9.67741935483871</v>
      </c>
      <c r="DA19" s="15">
        <v>28.90322580645161</v>
      </c>
      <c r="DB19" s="15">
        <v>745.1612903225806</v>
      </c>
      <c r="DC19" s="15">
        <v>2167.7419354838707</v>
      </c>
      <c r="DD19" s="15">
        <v>9.67741935483871</v>
      </c>
      <c r="DE19" s="15">
        <v>28.90322580645161</v>
      </c>
      <c r="DF19" s="15">
        <v>745.1612903225806</v>
      </c>
      <c r="DG19" s="15">
        <v>2167.7419354838707</v>
      </c>
      <c r="DH19" s="15">
        <v>5</v>
      </c>
      <c r="DI19" s="15">
        <v>15</v>
      </c>
      <c r="DJ19" s="15">
        <v>774.1935483870968</v>
      </c>
      <c r="DK19" s="15">
        <v>1932</v>
      </c>
      <c r="DL19" s="15">
        <v>5</v>
      </c>
      <c r="DM19" s="15">
        <v>15</v>
      </c>
      <c r="DN19" s="15">
        <v>774.1935483870968</v>
      </c>
      <c r="DO19" s="15">
        <v>1610</v>
      </c>
    </row>
    <row r="20" spans="1:119" ht="12.75">
      <c r="A20" s="4"/>
      <c r="B20" s="5" t="s">
        <v>37</v>
      </c>
      <c r="C20" s="5" t="s">
        <v>51</v>
      </c>
      <c r="D20" s="6">
        <v>2</v>
      </c>
      <c r="E20" s="6">
        <v>15</v>
      </c>
      <c r="F20" s="6">
        <v>160</v>
      </c>
      <c r="G20" s="6">
        <v>2688</v>
      </c>
      <c r="H20" s="6">
        <v>2</v>
      </c>
      <c r="I20" s="6">
        <v>15</v>
      </c>
      <c r="J20" s="6">
        <v>160</v>
      </c>
      <c r="K20" s="6">
        <v>465</v>
      </c>
      <c r="L20" s="6">
        <v>4</v>
      </c>
      <c r="M20" s="6">
        <v>27.94432148585901</v>
      </c>
      <c r="N20" s="6">
        <v>554.4</v>
      </c>
      <c r="O20" s="6">
        <v>2095.824111439426</v>
      </c>
      <c r="P20" s="6">
        <v>6.683112600253272</v>
      </c>
      <c r="Q20" s="6">
        <v>21.93431827775433</v>
      </c>
      <c r="R20" s="6">
        <v>1069.2980160405236</v>
      </c>
      <c r="S20" s="6">
        <v>3509.4909244406927</v>
      </c>
      <c r="T20" s="6">
        <v>8.019735120303928</v>
      </c>
      <c r="U20" s="6">
        <v>23.952275559307726</v>
      </c>
      <c r="V20" s="6">
        <v>1283.1576192486284</v>
      </c>
      <c r="W20" s="6">
        <v>3832.364089489236</v>
      </c>
      <c r="X20" s="6">
        <v>9.67741935483871</v>
      </c>
      <c r="Y20" s="6">
        <v>28.90322580645161</v>
      </c>
      <c r="Z20" s="6">
        <v>1548.3870967741937</v>
      </c>
      <c r="AA20" s="6">
        <v>4624.516129032258</v>
      </c>
      <c r="AB20" s="6">
        <v>9.356357640354581</v>
      </c>
      <c r="AC20" s="6">
        <v>27.94432148585901</v>
      </c>
      <c r="AD20" s="6">
        <v>1497.017222456733</v>
      </c>
      <c r="AE20" s="6">
        <v>3584</v>
      </c>
      <c r="AF20" s="6">
        <v>12.580645161290324</v>
      </c>
      <c r="AG20" s="6">
        <v>37.5741935483871</v>
      </c>
      <c r="AH20" s="6">
        <v>2012.903225806452</v>
      </c>
      <c r="AI20" s="6">
        <v>6011.870967741936</v>
      </c>
      <c r="AJ20" s="6">
        <v>5.875263824398482</v>
      </c>
      <c r="AK20" s="6">
        <v>20.5</v>
      </c>
      <c r="AL20" s="6">
        <v>940.0422119037571</v>
      </c>
      <c r="AM20" s="6">
        <v>3168</v>
      </c>
      <c r="AN20" s="6">
        <v>8.81289573659772</v>
      </c>
      <c r="AO20" s="6">
        <v>26.321181933305194</v>
      </c>
      <c r="AP20" s="6">
        <v>1410.0633178556354</v>
      </c>
      <c r="AQ20" s="6">
        <v>4211.389109328831</v>
      </c>
      <c r="AR20" s="6">
        <v>9.67741935483871</v>
      </c>
      <c r="AS20" s="6">
        <v>28.90322580645161</v>
      </c>
      <c r="AT20" s="6">
        <v>1548.3870967741937</v>
      </c>
      <c r="AU20" s="6">
        <v>4624.516129032258</v>
      </c>
      <c r="AV20" s="6">
        <v>2</v>
      </c>
      <c r="AW20" s="6">
        <v>15</v>
      </c>
      <c r="AX20" s="6">
        <v>160</v>
      </c>
      <c r="AY20" s="6">
        <v>2688</v>
      </c>
      <c r="AZ20" s="6">
        <v>6</v>
      </c>
      <c r="BA20" s="6">
        <v>23.122580645161293</v>
      </c>
      <c r="BB20" s="6">
        <v>546</v>
      </c>
      <c r="BC20" s="6">
        <v>2536.8</v>
      </c>
      <c r="BD20" s="6">
        <v>2.6666666666666665</v>
      </c>
      <c r="BE20" s="6">
        <v>15</v>
      </c>
      <c r="BF20" s="6">
        <v>240</v>
      </c>
      <c r="BG20" s="6">
        <v>862.4</v>
      </c>
      <c r="BH20" s="6">
        <v>5</v>
      </c>
      <c r="BI20" s="6">
        <v>15</v>
      </c>
      <c r="BJ20" s="6">
        <v>491.4</v>
      </c>
      <c r="BK20" s="6">
        <v>1083.8709677419354</v>
      </c>
      <c r="BL20" s="6">
        <v>11.612903225806452</v>
      </c>
      <c r="BM20" s="6">
        <v>34.68387096774193</v>
      </c>
      <c r="BN20" s="6">
        <v>894.1935483870968</v>
      </c>
      <c r="BO20" s="6">
        <v>3765</v>
      </c>
      <c r="BP20" s="6">
        <v>11.612903225806452</v>
      </c>
      <c r="BQ20" s="6">
        <v>34.68387096774193</v>
      </c>
      <c r="BR20" s="6">
        <v>894.1935483870968</v>
      </c>
      <c r="BS20" s="6">
        <v>3765</v>
      </c>
      <c r="BT20" s="6">
        <v>11.612903225806452</v>
      </c>
      <c r="BU20" s="6">
        <v>34.68387096774193</v>
      </c>
      <c r="BV20" s="6">
        <v>894.1935483870968</v>
      </c>
      <c r="BW20" s="6">
        <v>3765</v>
      </c>
      <c r="BX20" s="6">
        <v>11.612903225806452</v>
      </c>
      <c r="BY20" s="6">
        <v>34.68387096774193</v>
      </c>
      <c r="BZ20" s="6">
        <v>894.1935483870968</v>
      </c>
      <c r="CA20" s="6">
        <v>3765</v>
      </c>
      <c r="CB20" s="6">
        <v>7.74193548387097</v>
      </c>
      <c r="CC20" s="6">
        <v>23.122580645161293</v>
      </c>
      <c r="CD20" s="6">
        <v>596.1290322580646</v>
      </c>
      <c r="CE20" s="6">
        <v>2536.8</v>
      </c>
      <c r="CF20" s="6">
        <v>7</v>
      </c>
      <c r="CG20" s="6">
        <v>23.122580645161293</v>
      </c>
      <c r="CH20" s="6">
        <v>596.1290322580646</v>
      </c>
      <c r="CI20" s="6">
        <v>2536.8</v>
      </c>
      <c r="CJ20" s="15">
        <v>6</v>
      </c>
      <c r="CK20" s="15">
        <v>15</v>
      </c>
      <c r="CL20" s="15">
        <v>546</v>
      </c>
      <c r="CM20" s="15">
        <v>1440</v>
      </c>
      <c r="CN20" s="15">
        <v>1.8</v>
      </c>
      <c r="CO20" s="15">
        <v>15</v>
      </c>
      <c r="CP20" s="15">
        <v>163.8</v>
      </c>
      <c r="CQ20" s="15">
        <v>576</v>
      </c>
      <c r="CR20" s="15">
        <v>5</v>
      </c>
      <c r="CS20" s="15">
        <v>15</v>
      </c>
      <c r="CT20" s="15">
        <v>385</v>
      </c>
      <c r="CU20" s="15">
        <v>1984.5</v>
      </c>
      <c r="CV20" s="15">
        <v>9.67741935483871</v>
      </c>
      <c r="CW20" s="15">
        <v>28.90322580645161</v>
      </c>
      <c r="CX20" s="15">
        <v>745.1612903225806</v>
      </c>
      <c r="CY20" s="15">
        <v>2167.7419354838707</v>
      </c>
      <c r="CZ20" s="15">
        <v>9.67741935483871</v>
      </c>
      <c r="DA20" s="15">
        <v>28.90322580645161</v>
      </c>
      <c r="DB20" s="15">
        <v>745.1612903225806</v>
      </c>
      <c r="DC20" s="15">
        <v>2167.7419354838707</v>
      </c>
      <c r="DD20" s="15">
        <v>9.67741935483871</v>
      </c>
      <c r="DE20" s="15">
        <v>28.90322580645161</v>
      </c>
      <c r="DF20" s="15">
        <v>745.1612903225806</v>
      </c>
      <c r="DG20" s="15">
        <v>2167.7419354838707</v>
      </c>
      <c r="DH20" s="15">
        <v>5</v>
      </c>
      <c r="DI20" s="15">
        <v>15</v>
      </c>
      <c r="DJ20" s="15">
        <v>774.1935483870968</v>
      </c>
      <c r="DK20" s="15">
        <v>1932</v>
      </c>
      <c r="DL20" s="15">
        <v>5</v>
      </c>
      <c r="DM20" s="15">
        <v>15</v>
      </c>
      <c r="DN20" s="15">
        <v>774.1935483870968</v>
      </c>
      <c r="DO20" s="15">
        <v>1932</v>
      </c>
    </row>
    <row r="21" spans="1:119" ht="12.75">
      <c r="A21" s="4"/>
      <c r="B21" s="5" t="s">
        <v>37</v>
      </c>
      <c r="C21" s="5" t="s">
        <v>52</v>
      </c>
      <c r="D21" s="6">
        <v>0</v>
      </c>
      <c r="E21" s="6">
        <v>15</v>
      </c>
      <c r="F21" s="6">
        <v>0</v>
      </c>
      <c r="G21" s="6">
        <v>2400</v>
      </c>
      <c r="H21" s="6">
        <v>0</v>
      </c>
      <c r="I21" s="6">
        <v>15</v>
      </c>
      <c r="J21" s="6">
        <v>0</v>
      </c>
      <c r="K21" s="6">
        <v>2400</v>
      </c>
      <c r="L21" s="6">
        <v>0</v>
      </c>
      <c r="M21" s="6">
        <v>15</v>
      </c>
      <c r="N21" s="6">
        <v>0</v>
      </c>
      <c r="O21" s="6">
        <v>2400</v>
      </c>
      <c r="P21" s="6">
        <v>5</v>
      </c>
      <c r="Q21" s="6">
        <v>15</v>
      </c>
      <c r="R21" s="6">
        <v>350</v>
      </c>
      <c r="S21" s="6">
        <v>2400</v>
      </c>
      <c r="T21" s="6">
        <v>0</v>
      </c>
      <c r="U21" s="6">
        <v>15</v>
      </c>
      <c r="V21" s="6">
        <v>0</v>
      </c>
      <c r="W21" s="6">
        <v>2400</v>
      </c>
      <c r="X21" s="6">
        <v>0</v>
      </c>
      <c r="Y21" s="6">
        <v>15</v>
      </c>
      <c r="Z21" s="6">
        <v>0</v>
      </c>
      <c r="AA21" s="6">
        <v>2400</v>
      </c>
      <c r="AB21" s="6">
        <v>0</v>
      </c>
      <c r="AC21" s="6">
        <v>15</v>
      </c>
      <c r="AD21" s="6">
        <v>0</v>
      </c>
      <c r="AE21" s="6">
        <v>2400</v>
      </c>
      <c r="AF21" s="6">
        <v>0</v>
      </c>
      <c r="AG21" s="6">
        <v>15</v>
      </c>
      <c r="AH21" s="6">
        <v>0</v>
      </c>
      <c r="AI21" s="6">
        <v>2400</v>
      </c>
      <c r="AJ21" s="6">
        <v>5</v>
      </c>
      <c r="AK21" s="6">
        <v>15</v>
      </c>
      <c r="AL21" s="6">
        <v>350</v>
      </c>
      <c r="AM21" s="6">
        <v>2400</v>
      </c>
      <c r="AN21" s="6">
        <v>0</v>
      </c>
      <c r="AO21" s="6">
        <v>15</v>
      </c>
      <c r="AP21" s="6">
        <v>0</v>
      </c>
      <c r="AQ21" s="6">
        <v>2400</v>
      </c>
      <c r="AR21" s="6">
        <v>0</v>
      </c>
      <c r="AS21" s="6">
        <v>15</v>
      </c>
      <c r="AT21" s="6">
        <v>0</v>
      </c>
      <c r="AU21" s="6">
        <v>2400</v>
      </c>
      <c r="AV21" s="6">
        <v>0</v>
      </c>
      <c r="AW21" s="6">
        <v>15</v>
      </c>
      <c r="AX21" s="6">
        <v>0</v>
      </c>
      <c r="AY21" s="6">
        <v>2400</v>
      </c>
      <c r="AZ21" s="6">
        <v>0</v>
      </c>
      <c r="BA21" s="6">
        <v>15</v>
      </c>
      <c r="BB21" s="6">
        <v>0</v>
      </c>
      <c r="BC21" s="6">
        <v>2400</v>
      </c>
      <c r="BD21" s="6">
        <v>0</v>
      </c>
      <c r="BE21" s="6">
        <v>15</v>
      </c>
      <c r="BF21" s="6">
        <v>0</v>
      </c>
      <c r="BG21" s="6">
        <v>2400</v>
      </c>
      <c r="BH21" s="6">
        <v>0</v>
      </c>
      <c r="BI21" s="6">
        <v>15</v>
      </c>
      <c r="BJ21" s="6">
        <v>0</v>
      </c>
      <c r="BK21" s="6">
        <v>2400</v>
      </c>
      <c r="BL21" s="6">
        <v>0</v>
      </c>
      <c r="BM21" s="6">
        <v>15</v>
      </c>
      <c r="BN21" s="6">
        <v>0</v>
      </c>
      <c r="BO21" s="6">
        <v>2400</v>
      </c>
      <c r="BP21" s="6">
        <v>0</v>
      </c>
      <c r="BQ21" s="6">
        <v>15</v>
      </c>
      <c r="BR21" s="6">
        <v>0</v>
      </c>
      <c r="BS21" s="6">
        <v>2400</v>
      </c>
      <c r="BT21" s="6">
        <v>0</v>
      </c>
      <c r="BU21" s="6">
        <v>15</v>
      </c>
      <c r="BV21" s="6">
        <v>0</v>
      </c>
      <c r="BW21" s="6">
        <v>2400</v>
      </c>
      <c r="BX21" s="6">
        <v>0</v>
      </c>
      <c r="BY21" s="6">
        <v>15</v>
      </c>
      <c r="BZ21" s="6">
        <v>0</v>
      </c>
      <c r="CA21" s="6">
        <v>2400</v>
      </c>
      <c r="CB21" s="6">
        <v>0</v>
      </c>
      <c r="CC21" s="6">
        <v>15</v>
      </c>
      <c r="CD21" s="6">
        <v>0</v>
      </c>
      <c r="CE21" s="6">
        <v>2400</v>
      </c>
      <c r="CF21" s="6">
        <v>0</v>
      </c>
      <c r="CG21" s="6">
        <v>15</v>
      </c>
      <c r="CH21" s="6">
        <v>0</v>
      </c>
      <c r="CI21" s="6">
        <v>2400</v>
      </c>
      <c r="CJ21" s="6">
        <v>0</v>
      </c>
      <c r="CK21" s="6">
        <v>15</v>
      </c>
      <c r="CL21" s="6">
        <v>0</v>
      </c>
      <c r="CM21" s="6">
        <v>2400</v>
      </c>
      <c r="CN21" s="15">
        <v>0</v>
      </c>
      <c r="CO21" s="15">
        <v>15</v>
      </c>
      <c r="CP21" s="15">
        <v>0</v>
      </c>
      <c r="CQ21" s="15">
        <v>2400</v>
      </c>
      <c r="CR21" s="6">
        <v>0</v>
      </c>
      <c r="CS21" s="6">
        <v>15</v>
      </c>
      <c r="CT21" s="6">
        <v>0</v>
      </c>
      <c r="CU21" s="6">
        <v>2400</v>
      </c>
      <c r="CV21" s="6">
        <v>0</v>
      </c>
      <c r="CW21" s="6">
        <v>15</v>
      </c>
      <c r="CX21" s="6">
        <v>0</v>
      </c>
      <c r="CY21" s="6">
        <v>2400</v>
      </c>
      <c r="CZ21" s="6">
        <v>0</v>
      </c>
      <c r="DA21" s="6">
        <v>15</v>
      </c>
      <c r="DB21" s="6">
        <v>0</v>
      </c>
      <c r="DC21" s="6">
        <v>2400</v>
      </c>
      <c r="DD21" s="6">
        <v>0</v>
      </c>
      <c r="DE21" s="6">
        <v>15</v>
      </c>
      <c r="DF21" s="6">
        <v>0</v>
      </c>
      <c r="DG21" s="6">
        <v>2400</v>
      </c>
      <c r="DH21" s="6">
        <v>0</v>
      </c>
      <c r="DI21" s="6">
        <v>15</v>
      </c>
      <c r="DJ21" s="6">
        <v>0</v>
      </c>
      <c r="DK21" s="6">
        <v>2400</v>
      </c>
      <c r="DL21" s="6">
        <v>0</v>
      </c>
      <c r="DM21" s="6">
        <v>15</v>
      </c>
      <c r="DN21" s="6">
        <v>0</v>
      </c>
      <c r="DO21" s="6">
        <v>2400</v>
      </c>
    </row>
    <row r="22" spans="1:119" ht="12.75">
      <c r="A22" s="4"/>
      <c r="B22" s="5" t="s">
        <v>37</v>
      </c>
      <c r="C22" s="5" t="s">
        <v>53</v>
      </c>
      <c r="D22" s="6">
        <v>0</v>
      </c>
      <c r="E22" s="6">
        <v>15</v>
      </c>
      <c r="F22" s="6">
        <v>0</v>
      </c>
      <c r="G22" s="6">
        <v>2400</v>
      </c>
      <c r="H22" s="6">
        <v>0</v>
      </c>
      <c r="I22" s="6">
        <v>15</v>
      </c>
      <c r="J22" s="6">
        <v>0</v>
      </c>
      <c r="K22" s="6">
        <v>2400</v>
      </c>
      <c r="L22" s="6">
        <v>0</v>
      </c>
      <c r="M22" s="6">
        <v>15</v>
      </c>
      <c r="N22" s="6">
        <v>0</v>
      </c>
      <c r="O22" s="6">
        <v>2400</v>
      </c>
      <c r="P22" s="6">
        <v>4</v>
      </c>
      <c r="Q22" s="6">
        <v>15</v>
      </c>
      <c r="R22" s="6">
        <f>350*0.9</f>
        <v>315</v>
      </c>
      <c r="S22" s="6">
        <v>2400</v>
      </c>
      <c r="T22" s="6">
        <v>0</v>
      </c>
      <c r="U22" s="6">
        <v>15</v>
      </c>
      <c r="V22" s="6">
        <v>0</v>
      </c>
      <c r="W22" s="6">
        <v>2400</v>
      </c>
      <c r="X22" s="6">
        <v>0</v>
      </c>
      <c r="Y22" s="6">
        <v>15</v>
      </c>
      <c r="Z22" s="6">
        <v>0</v>
      </c>
      <c r="AA22" s="6">
        <v>2400</v>
      </c>
      <c r="AB22" s="6">
        <v>0</v>
      </c>
      <c r="AC22" s="6">
        <v>15</v>
      </c>
      <c r="AD22" s="6">
        <v>0</v>
      </c>
      <c r="AE22" s="6">
        <v>2400</v>
      </c>
      <c r="AF22" s="6">
        <v>0</v>
      </c>
      <c r="AG22" s="6">
        <v>15</v>
      </c>
      <c r="AH22" s="6">
        <v>0</v>
      </c>
      <c r="AI22" s="6">
        <v>2400</v>
      </c>
      <c r="AJ22" s="6">
        <v>5</v>
      </c>
      <c r="AK22" s="6">
        <v>15</v>
      </c>
      <c r="AL22" s="6">
        <v>350</v>
      </c>
      <c r="AM22" s="6">
        <v>2400</v>
      </c>
      <c r="AN22" s="6">
        <v>0</v>
      </c>
      <c r="AO22" s="6">
        <v>15</v>
      </c>
      <c r="AP22" s="6">
        <v>0</v>
      </c>
      <c r="AQ22" s="6">
        <v>2400</v>
      </c>
      <c r="AR22" s="6">
        <v>0</v>
      </c>
      <c r="AS22" s="6">
        <v>15</v>
      </c>
      <c r="AT22" s="6">
        <v>0</v>
      </c>
      <c r="AU22" s="6">
        <v>2400</v>
      </c>
      <c r="AV22" s="6">
        <v>0</v>
      </c>
      <c r="AW22" s="6">
        <v>15</v>
      </c>
      <c r="AX22" s="6">
        <v>0</v>
      </c>
      <c r="AY22" s="6">
        <v>2400</v>
      </c>
      <c r="AZ22" s="6">
        <v>0</v>
      </c>
      <c r="BA22" s="6">
        <v>15</v>
      </c>
      <c r="BB22" s="6">
        <v>0</v>
      </c>
      <c r="BC22" s="6">
        <v>2400</v>
      </c>
      <c r="BD22" s="6">
        <v>0</v>
      </c>
      <c r="BE22" s="6">
        <v>15</v>
      </c>
      <c r="BF22" s="6">
        <v>0</v>
      </c>
      <c r="BG22" s="6">
        <v>2400</v>
      </c>
      <c r="BH22" s="6">
        <v>0</v>
      </c>
      <c r="BI22" s="6">
        <v>15</v>
      </c>
      <c r="BJ22" s="6">
        <v>0</v>
      </c>
      <c r="BK22" s="6">
        <v>2400</v>
      </c>
      <c r="BL22" s="6">
        <v>0</v>
      </c>
      <c r="BM22" s="6">
        <v>15</v>
      </c>
      <c r="BN22" s="6">
        <v>0</v>
      </c>
      <c r="BO22" s="6">
        <v>2400</v>
      </c>
      <c r="BP22" s="6">
        <v>0</v>
      </c>
      <c r="BQ22" s="6">
        <v>15</v>
      </c>
      <c r="BR22" s="6">
        <v>0</v>
      </c>
      <c r="BS22" s="6">
        <v>2400</v>
      </c>
      <c r="BT22" s="6">
        <v>0</v>
      </c>
      <c r="BU22" s="6">
        <v>15</v>
      </c>
      <c r="BV22" s="6">
        <v>0</v>
      </c>
      <c r="BW22" s="6">
        <v>2400</v>
      </c>
      <c r="BX22" s="6">
        <v>0</v>
      </c>
      <c r="BY22" s="6">
        <v>15</v>
      </c>
      <c r="BZ22" s="6">
        <v>0</v>
      </c>
      <c r="CA22" s="6">
        <v>2400</v>
      </c>
      <c r="CB22" s="6">
        <v>0</v>
      </c>
      <c r="CC22" s="6">
        <v>15</v>
      </c>
      <c r="CD22" s="6">
        <v>0</v>
      </c>
      <c r="CE22" s="6">
        <v>2400</v>
      </c>
      <c r="CF22" s="6">
        <v>0</v>
      </c>
      <c r="CG22" s="6">
        <v>15</v>
      </c>
      <c r="CH22" s="6">
        <v>0</v>
      </c>
      <c r="CI22" s="6">
        <v>2400</v>
      </c>
      <c r="CJ22" s="6">
        <v>0</v>
      </c>
      <c r="CK22" s="6">
        <v>15</v>
      </c>
      <c r="CL22" s="6">
        <v>0</v>
      </c>
      <c r="CM22" s="6">
        <v>2400</v>
      </c>
      <c r="CN22" s="15">
        <v>0</v>
      </c>
      <c r="CO22" s="15">
        <v>15</v>
      </c>
      <c r="CP22" s="15">
        <v>0</v>
      </c>
      <c r="CQ22" s="15">
        <v>2400</v>
      </c>
      <c r="CR22" s="6">
        <v>0</v>
      </c>
      <c r="CS22" s="6">
        <v>15</v>
      </c>
      <c r="CT22" s="6">
        <v>0</v>
      </c>
      <c r="CU22" s="6">
        <v>2400</v>
      </c>
      <c r="CV22" s="6">
        <v>0</v>
      </c>
      <c r="CW22" s="6">
        <v>15</v>
      </c>
      <c r="CX22" s="6">
        <v>0</v>
      </c>
      <c r="CY22" s="6">
        <v>2400</v>
      </c>
      <c r="CZ22" s="6">
        <v>0</v>
      </c>
      <c r="DA22" s="6">
        <v>15</v>
      </c>
      <c r="DB22" s="6">
        <v>0</v>
      </c>
      <c r="DC22" s="6">
        <v>2400</v>
      </c>
      <c r="DD22" s="6">
        <v>0</v>
      </c>
      <c r="DE22" s="6">
        <v>15</v>
      </c>
      <c r="DF22" s="6">
        <v>0</v>
      </c>
      <c r="DG22" s="6">
        <v>2400</v>
      </c>
      <c r="DH22" s="6">
        <v>0</v>
      </c>
      <c r="DI22" s="6">
        <v>15</v>
      </c>
      <c r="DJ22" s="6">
        <v>0</v>
      </c>
      <c r="DK22" s="6">
        <v>2400</v>
      </c>
      <c r="DL22" s="6">
        <v>0</v>
      </c>
      <c r="DM22" s="6">
        <v>15</v>
      </c>
      <c r="DN22" s="6">
        <v>0</v>
      </c>
      <c r="DO22" s="6">
        <v>2400</v>
      </c>
    </row>
    <row r="23" spans="1:119" ht="12.75">
      <c r="A23" s="4"/>
      <c r="B23" s="5" t="s">
        <v>37</v>
      </c>
      <c r="C23" s="5" t="s">
        <v>54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15</v>
      </c>
      <c r="N23" s="6">
        <v>0</v>
      </c>
      <c r="O23" s="6">
        <v>3306</v>
      </c>
      <c r="P23" s="6">
        <v>0</v>
      </c>
      <c r="Q23" s="6">
        <v>15</v>
      </c>
      <c r="R23" s="6">
        <v>0</v>
      </c>
      <c r="S23" s="6">
        <v>2400</v>
      </c>
      <c r="T23" s="6">
        <v>0</v>
      </c>
      <c r="U23" s="6">
        <v>20.4</v>
      </c>
      <c r="V23" s="6">
        <v>0</v>
      </c>
      <c r="W23" s="6">
        <v>1570.8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5">
        <v>0</v>
      </c>
      <c r="DG23" s="15">
        <v>0</v>
      </c>
      <c r="DH23" s="15">
        <v>0</v>
      </c>
      <c r="DI23" s="15">
        <v>0</v>
      </c>
      <c r="DJ23" s="15">
        <v>0</v>
      </c>
      <c r="DK23" s="15">
        <v>0</v>
      </c>
      <c r="DL23" s="15">
        <v>0</v>
      </c>
      <c r="DM23" s="15">
        <v>0</v>
      </c>
      <c r="DN23" s="15">
        <v>0</v>
      </c>
      <c r="DO23" s="15">
        <v>0</v>
      </c>
    </row>
    <row r="24" spans="1:119" ht="12.75">
      <c r="A24" s="4"/>
      <c r="B24" s="5" t="s">
        <v>37</v>
      </c>
      <c r="C24" s="5" t="s">
        <v>55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5">
        <v>0</v>
      </c>
      <c r="DG24" s="15">
        <v>0</v>
      </c>
      <c r="DH24" s="15">
        <v>0</v>
      </c>
      <c r="DI24" s="15">
        <v>0</v>
      </c>
      <c r="DJ24" s="15">
        <v>0</v>
      </c>
      <c r="DK24" s="15">
        <v>0</v>
      </c>
      <c r="DL24" s="15">
        <v>0</v>
      </c>
      <c r="DM24" s="15">
        <v>0</v>
      </c>
      <c r="DN24" s="15">
        <v>0</v>
      </c>
      <c r="DO24" s="15">
        <v>0</v>
      </c>
    </row>
    <row r="25" spans="1:119" ht="12.75">
      <c r="A25" s="4"/>
      <c r="B25" s="5" t="s">
        <v>37</v>
      </c>
      <c r="C25" s="5" t="s">
        <v>56</v>
      </c>
      <c r="D25" s="6">
        <v>4</v>
      </c>
      <c r="E25" s="6">
        <v>24</v>
      </c>
      <c r="F25" s="6">
        <v>360</v>
      </c>
      <c r="G25" s="6">
        <v>3486</v>
      </c>
      <c r="H25" s="6">
        <v>1.3333333333333333</v>
      </c>
      <c r="I25" s="6">
        <v>15</v>
      </c>
      <c r="J25" s="6">
        <v>135</v>
      </c>
      <c r="K25" s="6">
        <v>576</v>
      </c>
      <c r="L25" s="6">
        <v>16.2</v>
      </c>
      <c r="M25" s="6">
        <v>25</v>
      </c>
      <c r="N25" s="6">
        <v>2419.2</v>
      </c>
      <c r="O25" s="6">
        <v>4000</v>
      </c>
      <c r="P25" s="6">
        <v>15</v>
      </c>
      <c r="Q25" s="6">
        <v>45</v>
      </c>
      <c r="R25" s="6">
        <v>1350</v>
      </c>
      <c r="S25" s="6">
        <f>4847*1.05</f>
        <v>5089.35</v>
      </c>
      <c r="T25" s="6">
        <v>16</v>
      </c>
      <c r="U25" s="6">
        <v>22.8</v>
      </c>
      <c r="V25" s="6">
        <v>1440</v>
      </c>
      <c r="W25" s="6">
        <v>3648</v>
      </c>
      <c r="X25" s="6">
        <v>12</v>
      </c>
      <c r="Y25" s="6">
        <v>25.666666666666668</v>
      </c>
      <c r="Z25" s="6">
        <v>1080</v>
      </c>
      <c r="AA25" s="6">
        <v>4106.666666666667</v>
      </c>
      <c r="AB25" s="6">
        <v>13</v>
      </c>
      <c r="AC25" s="6">
        <v>26.4</v>
      </c>
      <c r="AD25" s="6">
        <v>1170</v>
      </c>
      <c r="AE25" s="6">
        <v>4224</v>
      </c>
      <c r="AF25" s="6">
        <v>12</v>
      </c>
      <c r="AG25" s="6">
        <v>27.65714285714286</v>
      </c>
      <c r="AH25" s="6">
        <v>1080</v>
      </c>
      <c r="AI25" s="6">
        <v>4425.142857142857</v>
      </c>
      <c r="AJ25" s="6">
        <v>14</v>
      </c>
      <c r="AK25" s="6">
        <v>26.4</v>
      </c>
      <c r="AL25" s="6">
        <v>1260</v>
      </c>
      <c r="AM25" s="6">
        <v>4224</v>
      </c>
      <c r="AN25" s="6">
        <v>8</v>
      </c>
      <c r="AO25" s="6">
        <v>22</v>
      </c>
      <c r="AP25" s="6">
        <v>720</v>
      </c>
      <c r="AQ25" s="6">
        <v>3520</v>
      </c>
      <c r="AR25" s="6">
        <v>8</v>
      </c>
      <c r="AS25" s="6">
        <v>16.133333333333333</v>
      </c>
      <c r="AT25" s="6">
        <v>720</v>
      </c>
      <c r="AU25" s="6">
        <v>2581.333333333333</v>
      </c>
      <c r="AV25" s="6">
        <v>3</v>
      </c>
      <c r="AW25" s="6">
        <v>15</v>
      </c>
      <c r="AX25" s="6">
        <v>270</v>
      </c>
      <c r="AY25" s="6">
        <v>2400</v>
      </c>
      <c r="AZ25" s="6">
        <v>2</v>
      </c>
      <c r="BA25" s="6">
        <v>15</v>
      </c>
      <c r="BB25" s="6">
        <v>180</v>
      </c>
      <c r="BC25" s="6">
        <v>2400</v>
      </c>
      <c r="BD25" s="6">
        <v>0</v>
      </c>
      <c r="BE25" s="6">
        <v>15</v>
      </c>
      <c r="BF25" s="6">
        <v>0</v>
      </c>
      <c r="BG25" s="6">
        <v>2400</v>
      </c>
      <c r="BH25" s="6">
        <v>5</v>
      </c>
      <c r="BI25" s="6">
        <v>15</v>
      </c>
      <c r="BJ25" s="6">
        <v>450</v>
      </c>
      <c r="BK25" s="6">
        <v>2415</v>
      </c>
      <c r="BL25" s="6">
        <v>5</v>
      </c>
      <c r="BM25" s="6">
        <v>21.755555555555556</v>
      </c>
      <c r="BN25" s="6">
        <v>450</v>
      </c>
      <c r="BO25" s="6">
        <v>3480.888888888889</v>
      </c>
      <c r="BP25" s="6">
        <v>5</v>
      </c>
      <c r="BQ25" s="6">
        <v>22</v>
      </c>
      <c r="BR25" s="6">
        <v>450</v>
      </c>
      <c r="BS25" s="6">
        <v>3520</v>
      </c>
      <c r="BT25" s="6">
        <v>5</v>
      </c>
      <c r="BU25" s="6">
        <v>22</v>
      </c>
      <c r="BV25" s="6">
        <v>450</v>
      </c>
      <c r="BW25" s="6">
        <v>3520</v>
      </c>
      <c r="BX25" s="6">
        <v>5</v>
      </c>
      <c r="BY25" s="6">
        <v>22</v>
      </c>
      <c r="BZ25" s="6">
        <v>450</v>
      </c>
      <c r="CA25" s="6">
        <v>3520</v>
      </c>
      <c r="CB25" s="6">
        <v>5</v>
      </c>
      <c r="CC25" s="6">
        <v>15</v>
      </c>
      <c r="CD25" s="6">
        <v>450</v>
      </c>
      <c r="CE25" s="6">
        <v>2400</v>
      </c>
      <c r="CF25" s="6">
        <v>2</v>
      </c>
      <c r="CG25" s="6">
        <v>15</v>
      </c>
      <c r="CH25" s="6">
        <v>180</v>
      </c>
      <c r="CI25" s="6">
        <v>2400</v>
      </c>
      <c r="CJ25" s="15">
        <v>2</v>
      </c>
      <c r="CK25" s="15">
        <v>15</v>
      </c>
      <c r="CL25" s="15">
        <v>180</v>
      </c>
      <c r="CM25" s="15">
        <v>2400</v>
      </c>
      <c r="CN25" s="15">
        <v>0</v>
      </c>
      <c r="CO25" s="15">
        <v>15</v>
      </c>
      <c r="CP25" s="15">
        <v>0</v>
      </c>
      <c r="CQ25" s="15">
        <v>2400</v>
      </c>
      <c r="CR25" s="15">
        <v>5</v>
      </c>
      <c r="CS25" s="15">
        <v>15</v>
      </c>
      <c r="CT25" s="15">
        <v>450</v>
      </c>
      <c r="CU25" s="15">
        <v>2400</v>
      </c>
      <c r="CV25" s="15">
        <v>5</v>
      </c>
      <c r="CW25" s="15">
        <v>15</v>
      </c>
      <c r="CX25" s="15">
        <v>450</v>
      </c>
      <c r="CY25" s="15">
        <v>2400</v>
      </c>
      <c r="CZ25" s="15">
        <v>5</v>
      </c>
      <c r="DA25" s="15">
        <v>15</v>
      </c>
      <c r="DB25" s="15">
        <v>450</v>
      </c>
      <c r="DC25" s="15">
        <v>2400</v>
      </c>
      <c r="DD25" s="15">
        <v>5</v>
      </c>
      <c r="DE25" s="15">
        <v>15</v>
      </c>
      <c r="DF25" s="15">
        <v>450</v>
      </c>
      <c r="DG25" s="15">
        <v>2400</v>
      </c>
      <c r="DH25" s="15">
        <v>5</v>
      </c>
      <c r="DI25" s="15">
        <v>15</v>
      </c>
      <c r="DJ25" s="15">
        <v>450</v>
      </c>
      <c r="DK25" s="15">
        <v>2400</v>
      </c>
      <c r="DL25" s="15">
        <v>2</v>
      </c>
      <c r="DM25" s="15">
        <v>15</v>
      </c>
      <c r="DN25" s="15">
        <v>180</v>
      </c>
      <c r="DO25" s="15">
        <v>2400</v>
      </c>
    </row>
    <row r="26" spans="1:119" ht="12.75">
      <c r="A26" s="4"/>
      <c r="B26" s="5" t="s">
        <v>37</v>
      </c>
      <c r="C26" s="5" t="s">
        <v>57</v>
      </c>
      <c r="D26" s="6">
        <v>4</v>
      </c>
      <c r="E26" s="6">
        <v>22.2</v>
      </c>
      <c r="F26" s="6">
        <v>360</v>
      </c>
      <c r="G26" s="6">
        <v>3238.2</v>
      </c>
      <c r="H26" s="6">
        <v>0</v>
      </c>
      <c r="I26" s="6">
        <v>15</v>
      </c>
      <c r="J26" s="6">
        <v>0</v>
      </c>
      <c r="K26" s="6">
        <v>576</v>
      </c>
      <c r="L26" s="6">
        <v>5</v>
      </c>
      <c r="M26" s="6">
        <v>15</v>
      </c>
      <c r="N26" s="6">
        <v>617.4</v>
      </c>
      <c r="O26" s="6">
        <v>2400</v>
      </c>
      <c r="P26" s="6">
        <v>11</v>
      </c>
      <c r="Q26" s="6">
        <v>30</v>
      </c>
      <c r="R26" s="6">
        <v>990</v>
      </c>
      <c r="S26" s="6">
        <v>3432</v>
      </c>
      <c r="T26" s="6">
        <v>14</v>
      </c>
      <c r="U26" s="6">
        <v>30.8</v>
      </c>
      <c r="V26" s="6">
        <v>1260</v>
      </c>
      <c r="W26" s="6">
        <v>4928</v>
      </c>
      <c r="X26" s="6">
        <v>15</v>
      </c>
      <c r="Y26" s="6">
        <v>21.2</v>
      </c>
      <c r="Z26" s="6">
        <v>1350</v>
      </c>
      <c r="AA26" s="6">
        <v>3392</v>
      </c>
      <c r="AB26" s="6">
        <v>12</v>
      </c>
      <c r="AC26" s="6">
        <v>27.133333333333336</v>
      </c>
      <c r="AD26" s="6">
        <v>1080</v>
      </c>
      <c r="AE26" s="6">
        <v>4341.333333333334</v>
      </c>
      <c r="AF26" s="6">
        <v>12</v>
      </c>
      <c r="AG26" s="6">
        <v>26.4</v>
      </c>
      <c r="AH26" s="6">
        <v>1080</v>
      </c>
      <c r="AI26" s="6">
        <v>4224</v>
      </c>
      <c r="AJ26" s="6">
        <v>15</v>
      </c>
      <c r="AK26" s="6">
        <v>35</v>
      </c>
      <c r="AL26" s="6">
        <v>1350</v>
      </c>
      <c r="AM26" s="6">
        <f>4283*1.05</f>
        <v>4497.150000000001</v>
      </c>
      <c r="AN26" s="6">
        <v>18</v>
      </c>
      <c r="AO26" s="6">
        <v>26.4</v>
      </c>
      <c r="AP26" s="6">
        <v>1620</v>
      </c>
      <c r="AQ26" s="6">
        <v>4224</v>
      </c>
      <c r="AR26" s="6">
        <v>5</v>
      </c>
      <c r="AS26" s="6">
        <v>16.133333333333333</v>
      </c>
      <c r="AT26" s="6">
        <v>450</v>
      </c>
      <c r="AU26" s="6">
        <v>2581.333333333333</v>
      </c>
      <c r="AV26" s="6">
        <v>3</v>
      </c>
      <c r="AW26" s="6">
        <v>15</v>
      </c>
      <c r="AX26" s="6">
        <v>270</v>
      </c>
      <c r="AY26" s="6">
        <v>2415</v>
      </c>
      <c r="AZ26" s="6">
        <v>2</v>
      </c>
      <c r="BA26" s="6">
        <v>15</v>
      </c>
      <c r="BB26" s="6">
        <v>180</v>
      </c>
      <c r="BC26" s="6">
        <v>2400</v>
      </c>
      <c r="BD26" s="6">
        <v>0</v>
      </c>
      <c r="BE26" s="6">
        <v>15</v>
      </c>
      <c r="BF26" s="6">
        <v>0</v>
      </c>
      <c r="BG26" s="6">
        <v>2400</v>
      </c>
      <c r="BH26" s="6">
        <v>4</v>
      </c>
      <c r="BI26" s="6">
        <v>15</v>
      </c>
      <c r="BJ26" s="6">
        <v>308</v>
      </c>
      <c r="BK26" s="6">
        <v>2400</v>
      </c>
      <c r="BL26" s="6">
        <v>5</v>
      </c>
      <c r="BM26" s="6">
        <v>18.333333333333336</v>
      </c>
      <c r="BN26" s="6">
        <v>450</v>
      </c>
      <c r="BO26" s="6">
        <v>2800</v>
      </c>
      <c r="BP26" s="6">
        <v>5</v>
      </c>
      <c r="BQ26" s="6">
        <v>20.68</v>
      </c>
      <c r="BR26" s="6">
        <v>450</v>
      </c>
      <c r="BS26" s="6">
        <v>3220</v>
      </c>
      <c r="BT26" s="6">
        <v>5</v>
      </c>
      <c r="BU26" s="6">
        <v>22.55</v>
      </c>
      <c r="BV26" s="6">
        <v>450</v>
      </c>
      <c r="BW26" s="6">
        <v>3608</v>
      </c>
      <c r="BX26" s="6">
        <v>5</v>
      </c>
      <c r="BY26" s="6">
        <v>22</v>
      </c>
      <c r="BZ26" s="6">
        <v>450</v>
      </c>
      <c r="CA26" s="6">
        <v>3520</v>
      </c>
      <c r="CB26" s="6">
        <v>5</v>
      </c>
      <c r="CC26" s="6">
        <v>18.04</v>
      </c>
      <c r="CD26" s="6">
        <v>450</v>
      </c>
      <c r="CE26" s="6">
        <v>2641</v>
      </c>
      <c r="CF26" s="6">
        <v>2</v>
      </c>
      <c r="CG26" s="6">
        <v>15</v>
      </c>
      <c r="CH26" s="6">
        <v>180</v>
      </c>
      <c r="CI26" s="6">
        <v>2400</v>
      </c>
      <c r="CJ26" s="15">
        <v>2</v>
      </c>
      <c r="CK26" s="15">
        <v>15</v>
      </c>
      <c r="CL26" s="15">
        <v>180</v>
      </c>
      <c r="CM26" s="15">
        <v>2400</v>
      </c>
      <c r="CN26" s="15">
        <v>0</v>
      </c>
      <c r="CO26" s="15">
        <v>15</v>
      </c>
      <c r="CP26" s="15">
        <v>0</v>
      </c>
      <c r="CQ26" s="15">
        <v>2400</v>
      </c>
      <c r="CR26" s="15">
        <v>5</v>
      </c>
      <c r="CS26" s="15">
        <v>15</v>
      </c>
      <c r="CT26" s="15">
        <v>450</v>
      </c>
      <c r="CU26" s="15">
        <v>2400</v>
      </c>
      <c r="CV26" s="15">
        <v>5</v>
      </c>
      <c r="CW26" s="15">
        <v>15</v>
      </c>
      <c r="CX26" s="15">
        <v>450</v>
      </c>
      <c r="CY26" s="15">
        <v>2400</v>
      </c>
      <c r="CZ26" s="15">
        <v>5</v>
      </c>
      <c r="DA26" s="15">
        <v>15</v>
      </c>
      <c r="DB26" s="15">
        <v>450</v>
      </c>
      <c r="DC26" s="15">
        <v>2400</v>
      </c>
      <c r="DD26" s="15">
        <v>5</v>
      </c>
      <c r="DE26" s="15">
        <v>15</v>
      </c>
      <c r="DF26" s="15">
        <v>450</v>
      </c>
      <c r="DG26" s="15">
        <v>2400</v>
      </c>
      <c r="DH26" s="15">
        <v>5</v>
      </c>
      <c r="DI26" s="15">
        <v>15</v>
      </c>
      <c r="DJ26" s="15">
        <v>450</v>
      </c>
      <c r="DK26" s="15">
        <v>2400</v>
      </c>
      <c r="DL26" s="15">
        <v>2</v>
      </c>
      <c r="DM26" s="15">
        <v>15</v>
      </c>
      <c r="DN26" s="15">
        <v>180</v>
      </c>
      <c r="DO26" s="15">
        <v>2400</v>
      </c>
    </row>
    <row r="27" spans="1:119" ht="12.75">
      <c r="A27" s="4"/>
      <c r="B27" s="5" t="s">
        <v>37</v>
      </c>
      <c r="C27" s="5" t="s">
        <v>58</v>
      </c>
      <c r="D27" s="6">
        <v>0</v>
      </c>
      <c r="E27" s="6">
        <v>15</v>
      </c>
      <c r="F27" s="6">
        <v>0</v>
      </c>
      <c r="G27" s="6">
        <v>2400</v>
      </c>
      <c r="H27" s="6">
        <v>0</v>
      </c>
      <c r="I27" s="6">
        <v>15</v>
      </c>
      <c r="J27" s="6">
        <v>0</v>
      </c>
      <c r="K27" s="6">
        <v>2400</v>
      </c>
      <c r="L27" s="6">
        <v>0</v>
      </c>
      <c r="M27" s="6">
        <v>15</v>
      </c>
      <c r="N27" s="6">
        <v>0</v>
      </c>
      <c r="O27" s="6">
        <v>2400</v>
      </c>
      <c r="P27" s="6">
        <v>5</v>
      </c>
      <c r="Q27" s="6">
        <v>15</v>
      </c>
      <c r="R27" s="6">
        <v>350</v>
      </c>
      <c r="S27" s="6">
        <v>2400</v>
      </c>
      <c r="T27" s="6">
        <v>0</v>
      </c>
      <c r="U27" s="6">
        <v>15</v>
      </c>
      <c r="V27" s="6">
        <v>0</v>
      </c>
      <c r="W27" s="6">
        <v>2400</v>
      </c>
      <c r="X27" s="6">
        <v>0</v>
      </c>
      <c r="Y27" s="6">
        <v>15</v>
      </c>
      <c r="Z27" s="6">
        <v>0</v>
      </c>
      <c r="AA27" s="6">
        <v>2400</v>
      </c>
      <c r="AB27" s="6">
        <v>0</v>
      </c>
      <c r="AC27" s="6">
        <v>15</v>
      </c>
      <c r="AD27" s="6">
        <v>0</v>
      </c>
      <c r="AE27" s="6">
        <v>2400</v>
      </c>
      <c r="AF27" s="6">
        <v>0</v>
      </c>
      <c r="AG27" s="6">
        <v>15</v>
      </c>
      <c r="AH27" s="6">
        <v>0</v>
      </c>
      <c r="AI27" s="6">
        <v>2400</v>
      </c>
      <c r="AJ27" s="6">
        <v>5</v>
      </c>
      <c r="AK27" s="6">
        <v>15</v>
      </c>
      <c r="AL27" s="6">
        <v>350</v>
      </c>
      <c r="AM27" s="6">
        <v>2400</v>
      </c>
      <c r="AN27" s="6">
        <v>0</v>
      </c>
      <c r="AO27" s="6">
        <v>15</v>
      </c>
      <c r="AP27" s="6">
        <v>0</v>
      </c>
      <c r="AQ27" s="6">
        <v>2400</v>
      </c>
      <c r="AR27" s="6">
        <v>0</v>
      </c>
      <c r="AS27" s="6">
        <v>15</v>
      </c>
      <c r="AT27" s="6">
        <v>0</v>
      </c>
      <c r="AU27" s="6">
        <v>2400</v>
      </c>
      <c r="AV27" s="6">
        <v>0</v>
      </c>
      <c r="AW27" s="6">
        <v>15</v>
      </c>
      <c r="AX27" s="6">
        <v>0</v>
      </c>
      <c r="AY27" s="6">
        <v>2400</v>
      </c>
      <c r="AZ27" s="6">
        <v>0</v>
      </c>
      <c r="BA27" s="6">
        <v>15</v>
      </c>
      <c r="BB27" s="6">
        <v>0</v>
      </c>
      <c r="BC27" s="6">
        <v>2400</v>
      </c>
      <c r="BD27" s="6">
        <v>0</v>
      </c>
      <c r="BE27" s="6">
        <v>15</v>
      </c>
      <c r="BF27" s="6">
        <v>0</v>
      </c>
      <c r="BG27" s="6">
        <v>2400</v>
      </c>
      <c r="BH27" s="6">
        <v>0</v>
      </c>
      <c r="BI27" s="6">
        <v>15</v>
      </c>
      <c r="BJ27" s="6">
        <v>0</v>
      </c>
      <c r="BK27" s="6">
        <v>2400</v>
      </c>
      <c r="BL27" s="6">
        <v>0</v>
      </c>
      <c r="BM27" s="6">
        <v>15</v>
      </c>
      <c r="BN27" s="6">
        <v>0</v>
      </c>
      <c r="BO27" s="6">
        <v>2400</v>
      </c>
      <c r="BP27" s="6">
        <v>0</v>
      </c>
      <c r="BQ27" s="6">
        <v>15</v>
      </c>
      <c r="BR27" s="6">
        <v>0</v>
      </c>
      <c r="BS27" s="6">
        <v>2400</v>
      </c>
      <c r="BT27" s="6">
        <v>0</v>
      </c>
      <c r="BU27" s="6">
        <v>15</v>
      </c>
      <c r="BV27" s="6">
        <v>0</v>
      </c>
      <c r="BW27" s="6">
        <v>2400</v>
      </c>
      <c r="BX27" s="6">
        <v>0</v>
      </c>
      <c r="BY27" s="6">
        <v>15</v>
      </c>
      <c r="BZ27" s="6">
        <v>0</v>
      </c>
      <c r="CA27" s="6">
        <v>2400</v>
      </c>
      <c r="CB27" s="6">
        <v>0</v>
      </c>
      <c r="CC27" s="6">
        <v>15</v>
      </c>
      <c r="CD27" s="6">
        <v>0</v>
      </c>
      <c r="CE27" s="6">
        <v>2400</v>
      </c>
      <c r="CF27" s="6">
        <v>0</v>
      </c>
      <c r="CG27" s="6">
        <v>15</v>
      </c>
      <c r="CH27" s="6">
        <v>0</v>
      </c>
      <c r="CI27" s="6">
        <v>2400</v>
      </c>
      <c r="CJ27" s="15">
        <v>0</v>
      </c>
      <c r="CK27" s="15">
        <v>15</v>
      </c>
      <c r="CL27" s="15">
        <v>0</v>
      </c>
      <c r="CM27" s="15">
        <v>2400</v>
      </c>
      <c r="CN27" s="15">
        <v>0</v>
      </c>
      <c r="CO27" s="15">
        <v>15</v>
      </c>
      <c r="CP27" s="15">
        <v>0</v>
      </c>
      <c r="CQ27" s="15">
        <v>2400</v>
      </c>
      <c r="CR27" s="15">
        <v>0</v>
      </c>
      <c r="CS27" s="15">
        <v>15</v>
      </c>
      <c r="CT27" s="15">
        <v>0</v>
      </c>
      <c r="CU27" s="15">
        <v>2400</v>
      </c>
      <c r="CV27" s="15">
        <v>0</v>
      </c>
      <c r="CW27" s="15">
        <v>15</v>
      </c>
      <c r="CX27" s="15">
        <v>0</v>
      </c>
      <c r="CY27" s="15">
        <v>2400</v>
      </c>
      <c r="CZ27" s="15">
        <v>0</v>
      </c>
      <c r="DA27" s="15">
        <v>15</v>
      </c>
      <c r="DB27" s="15">
        <v>0</v>
      </c>
      <c r="DC27" s="15">
        <v>2400</v>
      </c>
      <c r="DD27" s="15">
        <v>0</v>
      </c>
      <c r="DE27" s="15">
        <v>15</v>
      </c>
      <c r="DF27" s="15">
        <v>0</v>
      </c>
      <c r="DG27" s="15">
        <v>2400</v>
      </c>
      <c r="DH27" s="15">
        <v>0</v>
      </c>
      <c r="DI27" s="15">
        <v>15</v>
      </c>
      <c r="DJ27" s="15">
        <v>0</v>
      </c>
      <c r="DK27" s="15">
        <v>2400</v>
      </c>
      <c r="DL27" s="15">
        <v>0</v>
      </c>
      <c r="DM27" s="15">
        <v>15</v>
      </c>
      <c r="DN27" s="15">
        <v>0</v>
      </c>
      <c r="DO27" s="15">
        <v>2400</v>
      </c>
    </row>
    <row r="28" spans="1:119" ht="12.75">
      <c r="A28" s="4"/>
      <c r="B28" s="5" t="s">
        <v>37</v>
      </c>
      <c r="C28" s="5" t="s">
        <v>59</v>
      </c>
      <c r="D28" s="6">
        <v>0</v>
      </c>
      <c r="E28" s="6">
        <v>15</v>
      </c>
      <c r="F28" s="6">
        <v>0</v>
      </c>
      <c r="G28" s="6">
        <v>2400</v>
      </c>
      <c r="H28" s="6">
        <v>0</v>
      </c>
      <c r="I28" s="6">
        <v>15</v>
      </c>
      <c r="J28" s="6">
        <v>0</v>
      </c>
      <c r="K28" s="6">
        <v>2400</v>
      </c>
      <c r="L28" s="6">
        <v>0</v>
      </c>
      <c r="M28" s="6">
        <v>15</v>
      </c>
      <c r="N28" s="6">
        <v>0</v>
      </c>
      <c r="O28" s="6">
        <v>2400</v>
      </c>
      <c r="P28" s="6">
        <v>4</v>
      </c>
      <c r="Q28" s="6">
        <v>15</v>
      </c>
      <c r="R28" s="6">
        <v>315</v>
      </c>
      <c r="S28" s="6">
        <v>2400</v>
      </c>
      <c r="T28" s="6">
        <v>0</v>
      </c>
      <c r="U28" s="6">
        <v>15</v>
      </c>
      <c r="V28" s="6">
        <v>0</v>
      </c>
      <c r="W28" s="6">
        <v>2400</v>
      </c>
      <c r="X28" s="6">
        <v>0</v>
      </c>
      <c r="Y28" s="6">
        <v>15</v>
      </c>
      <c r="Z28" s="6">
        <v>0</v>
      </c>
      <c r="AA28" s="6">
        <v>2400</v>
      </c>
      <c r="AB28" s="6">
        <v>0</v>
      </c>
      <c r="AC28" s="6">
        <v>15</v>
      </c>
      <c r="AD28" s="6">
        <v>0</v>
      </c>
      <c r="AE28" s="6">
        <v>2400</v>
      </c>
      <c r="AF28" s="6">
        <v>0</v>
      </c>
      <c r="AG28" s="6">
        <v>15</v>
      </c>
      <c r="AH28" s="6">
        <v>0</v>
      </c>
      <c r="AI28" s="6">
        <v>2400</v>
      </c>
      <c r="AJ28" s="6">
        <v>5</v>
      </c>
      <c r="AK28" s="6">
        <v>15</v>
      </c>
      <c r="AL28" s="6">
        <v>350</v>
      </c>
      <c r="AM28" s="6">
        <v>2400</v>
      </c>
      <c r="AN28" s="6">
        <v>0</v>
      </c>
      <c r="AO28" s="6">
        <v>15</v>
      </c>
      <c r="AP28" s="6">
        <v>0</v>
      </c>
      <c r="AQ28" s="6">
        <v>2400</v>
      </c>
      <c r="AR28" s="6">
        <v>0</v>
      </c>
      <c r="AS28" s="6">
        <v>15</v>
      </c>
      <c r="AT28" s="6">
        <v>0</v>
      </c>
      <c r="AU28" s="6">
        <v>2400</v>
      </c>
      <c r="AV28" s="6">
        <v>0</v>
      </c>
      <c r="AW28" s="6">
        <v>15</v>
      </c>
      <c r="AX28" s="6">
        <v>0</v>
      </c>
      <c r="AY28" s="6">
        <v>2400</v>
      </c>
      <c r="AZ28" s="6">
        <v>0</v>
      </c>
      <c r="BA28" s="6">
        <v>15</v>
      </c>
      <c r="BB28" s="6">
        <v>0</v>
      </c>
      <c r="BC28" s="6">
        <v>2400</v>
      </c>
      <c r="BD28" s="6">
        <v>0</v>
      </c>
      <c r="BE28" s="6">
        <v>15</v>
      </c>
      <c r="BF28" s="6">
        <v>0</v>
      </c>
      <c r="BG28" s="6">
        <v>2400</v>
      </c>
      <c r="BH28" s="6">
        <v>0</v>
      </c>
      <c r="BI28" s="6">
        <v>15</v>
      </c>
      <c r="BJ28" s="6">
        <v>0</v>
      </c>
      <c r="BK28" s="6">
        <v>2400</v>
      </c>
      <c r="BL28" s="6">
        <v>0</v>
      </c>
      <c r="BM28" s="6">
        <v>15</v>
      </c>
      <c r="BN28" s="6">
        <v>0</v>
      </c>
      <c r="BO28" s="6">
        <v>2400</v>
      </c>
      <c r="BP28" s="6">
        <v>0</v>
      </c>
      <c r="BQ28" s="6">
        <v>15</v>
      </c>
      <c r="BR28" s="6">
        <v>0</v>
      </c>
      <c r="BS28" s="6">
        <v>2400</v>
      </c>
      <c r="BT28" s="6">
        <v>0</v>
      </c>
      <c r="BU28" s="6">
        <v>15</v>
      </c>
      <c r="BV28" s="6">
        <v>0</v>
      </c>
      <c r="BW28" s="6">
        <v>2400</v>
      </c>
      <c r="BX28" s="6">
        <v>0</v>
      </c>
      <c r="BY28" s="6">
        <v>15</v>
      </c>
      <c r="BZ28" s="6">
        <v>0</v>
      </c>
      <c r="CA28" s="6">
        <v>2400</v>
      </c>
      <c r="CB28" s="6">
        <v>0</v>
      </c>
      <c r="CC28" s="6">
        <v>15</v>
      </c>
      <c r="CD28" s="6">
        <v>0</v>
      </c>
      <c r="CE28" s="6">
        <v>2400</v>
      </c>
      <c r="CF28" s="6">
        <v>0</v>
      </c>
      <c r="CG28" s="6">
        <v>15</v>
      </c>
      <c r="CH28" s="6">
        <v>0</v>
      </c>
      <c r="CI28" s="6">
        <v>2400</v>
      </c>
      <c r="CJ28" s="15">
        <v>0</v>
      </c>
      <c r="CK28" s="15">
        <v>15</v>
      </c>
      <c r="CL28" s="15">
        <v>0</v>
      </c>
      <c r="CM28" s="15">
        <v>2400</v>
      </c>
      <c r="CN28" s="15">
        <v>0</v>
      </c>
      <c r="CO28" s="15">
        <v>15</v>
      </c>
      <c r="CP28" s="15">
        <v>0</v>
      </c>
      <c r="CQ28" s="15">
        <v>2400</v>
      </c>
      <c r="CR28" s="15">
        <v>0</v>
      </c>
      <c r="CS28" s="15">
        <v>15</v>
      </c>
      <c r="CT28" s="15">
        <v>0</v>
      </c>
      <c r="CU28" s="15">
        <v>2400</v>
      </c>
      <c r="CV28" s="15">
        <v>0</v>
      </c>
      <c r="CW28" s="15">
        <v>15</v>
      </c>
      <c r="CX28" s="15">
        <v>0</v>
      </c>
      <c r="CY28" s="15">
        <v>2400</v>
      </c>
      <c r="CZ28" s="15">
        <v>0</v>
      </c>
      <c r="DA28" s="15">
        <v>15</v>
      </c>
      <c r="DB28" s="15">
        <v>0</v>
      </c>
      <c r="DC28" s="15">
        <v>2400</v>
      </c>
      <c r="DD28" s="15">
        <v>0</v>
      </c>
      <c r="DE28" s="15">
        <v>15</v>
      </c>
      <c r="DF28" s="15">
        <v>0</v>
      </c>
      <c r="DG28" s="15">
        <v>2400</v>
      </c>
      <c r="DH28" s="15">
        <v>0</v>
      </c>
      <c r="DI28" s="15">
        <v>15</v>
      </c>
      <c r="DJ28" s="15">
        <v>0</v>
      </c>
      <c r="DK28" s="15">
        <v>2400</v>
      </c>
      <c r="DL28" s="15">
        <v>0</v>
      </c>
      <c r="DM28" s="15">
        <v>15</v>
      </c>
      <c r="DN28" s="15">
        <v>0</v>
      </c>
      <c r="DO28" s="15">
        <v>2400</v>
      </c>
    </row>
    <row r="29" spans="1:119" ht="12.75">
      <c r="A29" s="4"/>
      <c r="B29" s="5" t="s">
        <v>37</v>
      </c>
      <c r="C29" s="5" t="s">
        <v>60</v>
      </c>
      <c r="D29" s="6">
        <v>2</v>
      </c>
      <c r="E29" s="6">
        <v>15</v>
      </c>
      <c r="F29" s="6">
        <v>180</v>
      </c>
      <c r="G29" s="6">
        <v>2400</v>
      </c>
      <c r="H29" s="6">
        <v>0</v>
      </c>
      <c r="I29" s="6">
        <v>15</v>
      </c>
      <c r="J29" s="6">
        <v>0</v>
      </c>
      <c r="K29" s="6">
        <v>2400</v>
      </c>
      <c r="L29" s="6">
        <v>5</v>
      </c>
      <c r="M29" s="6">
        <v>15</v>
      </c>
      <c r="N29" s="6">
        <v>450</v>
      </c>
      <c r="O29" s="6">
        <v>2400</v>
      </c>
      <c r="P29" s="6">
        <v>5</v>
      </c>
      <c r="Q29" s="6">
        <v>17.05</v>
      </c>
      <c r="R29" s="6">
        <v>450</v>
      </c>
      <c r="S29" s="6">
        <v>2400</v>
      </c>
      <c r="T29" s="6">
        <v>5</v>
      </c>
      <c r="U29" s="6">
        <v>15</v>
      </c>
      <c r="V29" s="6">
        <v>450</v>
      </c>
      <c r="W29" s="6">
        <v>2400</v>
      </c>
      <c r="X29" s="6">
        <v>5</v>
      </c>
      <c r="Y29" s="6">
        <v>15</v>
      </c>
      <c r="Z29" s="6">
        <v>450</v>
      </c>
      <c r="AA29" s="6">
        <v>2400</v>
      </c>
      <c r="AB29" s="6">
        <v>5</v>
      </c>
      <c r="AC29" s="6">
        <v>15</v>
      </c>
      <c r="AD29" s="6">
        <v>450</v>
      </c>
      <c r="AE29" s="6">
        <v>2400</v>
      </c>
      <c r="AF29" s="6">
        <v>5</v>
      </c>
      <c r="AG29" s="6">
        <v>15</v>
      </c>
      <c r="AH29" s="6">
        <v>450</v>
      </c>
      <c r="AI29" s="6">
        <v>2400</v>
      </c>
      <c r="AJ29" s="6">
        <v>5</v>
      </c>
      <c r="AK29" s="6">
        <v>15</v>
      </c>
      <c r="AL29" s="6">
        <v>450</v>
      </c>
      <c r="AM29" s="6">
        <v>2400</v>
      </c>
      <c r="AN29" s="6">
        <v>5</v>
      </c>
      <c r="AO29" s="6">
        <v>15</v>
      </c>
      <c r="AP29" s="6">
        <v>450</v>
      </c>
      <c r="AQ29" s="6">
        <v>2400</v>
      </c>
      <c r="AR29" s="6">
        <v>5</v>
      </c>
      <c r="AS29" s="6">
        <v>15</v>
      </c>
      <c r="AT29" s="6">
        <v>450</v>
      </c>
      <c r="AU29" s="6">
        <v>2400</v>
      </c>
      <c r="AV29" s="6">
        <v>2</v>
      </c>
      <c r="AW29" s="6">
        <v>15</v>
      </c>
      <c r="AX29" s="6">
        <v>180</v>
      </c>
      <c r="AY29" s="6">
        <v>2400</v>
      </c>
      <c r="AZ29" s="6">
        <v>2</v>
      </c>
      <c r="BA29" s="6">
        <v>15</v>
      </c>
      <c r="BB29" s="6">
        <v>180</v>
      </c>
      <c r="BC29" s="6">
        <v>2400</v>
      </c>
      <c r="BD29" s="6">
        <v>0</v>
      </c>
      <c r="BE29" s="6">
        <v>15</v>
      </c>
      <c r="BF29" s="6">
        <v>0</v>
      </c>
      <c r="BG29" s="6">
        <v>2400</v>
      </c>
      <c r="BH29" s="6">
        <v>4</v>
      </c>
      <c r="BI29" s="6">
        <v>15</v>
      </c>
      <c r="BJ29" s="6">
        <v>450</v>
      </c>
      <c r="BK29" s="6">
        <v>2400</v>
      </c>
      <c r="BL29" s="6">
        <v>5</v>
      </c>
      <c r="BM29" s="6">
        <v>15</v>
      </c>
      <c r="BN29" s="6">
        <v>450</v>
      </c>
      <c r="BO29" s="6">
        <v>2400</v>
      </c>
      <c r="BP29" s="6">
        <v>5</v>
      </c>
      <c r="BQ29" s="6">
        <v>15</v>
      </c>
      <c r="BR29" s="6">
        <v>450</v>
      </c>
      <c r="BS29" s="6">
        <v>2400</v>
      </c>
      <c r="BT29" s="6">
        <v>5</v>
      </c>
      <c r="BU29" s="6">
        <v>15</v>
      </c>
      <c r="BV29" s="6">
        <v>450</v>
      </c>
      <c r="BW29" s="6">
        <v>2400</v>
      </c>
      <c r="BX29" s="6">
        <v>5</v>
      </c>
      <c r="BY29" s="6">
        <v>15</v>
      </c>
      <c r="BZ29" s="6">
        <v>450</v>
      </c>
      <c r="CA29" s="6">
        <v>2400</v>
      </c>
      <c r="CB29" s="6">
        <v>5</v>
      </c>
      <c r="CC29" s="6">
        <v>15</v>
      </c>
      <c r="CD29" s="6">
        <v>450</v>
      </c>
      <c r="CE29" s="6">
        <v>2400</v>
      </c>
      <c r="CF29" s="6">
        <v>2</v>
      </c>
      <c r="CG29" s="6">
        <v>15</v>
      </c>
      <c r="CH29" s="6">
        <v>180</v>
      </c>
      <c r="CI29" s="6">
        <v>2400</v>
      </c>
      <c r="CJ29" s="15">
        <v>2</v>
      </c>
      <c r="CK29" s="15">
        <v>15</v>
      </c>
      <c r="CL29" s="15">
        <v>180</v>
      </c>
      <c r="CM29" s="15">
        <v>2400</v>
      </c>
      <c r="CN29" s="15">
        <v>0</v>
      </c>
      <c r="CO29" s="15">
        <v>15</v>
      </c>
      <c r="CP29" s="15">
        <v>0</v>
      </c>
      <c r="CQ29" s="15">
        <v>2400</v>
      </c>
      <c r="CR29" s="15">
        <v>5</v>
      </c>
      <c r="CS29" s="15">
        <v>15</v>
      </c>
      <c r="CT29" s="15">
        <v>450</v>
      </c>
      <c r="CU29" s="15">
        <v>2400</v>
      </c>
      <c r="CV29" s="15">
        <v>5</v>
      </c>
      <c r="CW29" s="15">
        <v>15</v>
      </c>
      <c r="CX29" s="15">
        <v>450</v>
      </c>
      <c r="CY29" s="15">
        <v>2400</v>
      </c>
      <c r="CZ29" s="15">
        <v>5</v>
      </c>
      <c r="DA29" s="15">
        <v>15</v>
      </c>
      <c r="DB29" s="15">
        <v>450</v>
      </c>
      <c r="DC29" s="15">
        <v>2400</v>
      </c>
      <c r="DD29" s="15">
        <v>5</v>
      </c>
      <c r="DE29" s="15">
        <v>15</v>
      </c>
      <c r="DF29" s="15">
        <v>450</v>
      </c>
      <c r="DG29" s="15">
        <v>2400</v>
      </c>
      <c r="DH29" s="15">
        <v>5</v>
      </c>
      <c r="DI29" s="15">
        <v>15</v>
      </c>
      <c r="DJ29" s="15">
        <v>450</v>
      </c>
      <c r="DK29" s="15">
        <v>2400</v>
      </c>
      <c r="DL29" s="15">
        <v>2</v>
      </c>
      <c r="DM29" s="15">
        <v>15</v>
      </c>
      <c r="DN29" s="15">
        <v>180</v>
      </c>
      <c r="DO29" s="15">
        <v>2400</v>
      </c>
    </row>
    <row r="30" spans="1:119" ht="12.75">
      <c r="A30" s="4"/>
      <c r="B30" s="5" t="s">
        <v>37</v>
      </c>
      <c r="C30" s="5" t="s">
        <v>61</v>
      </c>
      <c r="D30" s="6">
        <v>2</v>
      </c>
      <c r="E30" s="6">
        <v>15</v>
      </c>
      <c r="F30" s="6">
        <v>180</v>
      </c>
      <c r="G30" s="6">
        <v>2400</v>
      </c>
      <c r="H30" s="6">
        <v>0</v>
      </c>
      <c r="I30" s="6">
        <v>15</v>
      </c>
      <c r="J30" s="6">
        <v>0</v>
      </c>
      <c r="K30" s="6">
        <v>2400</v>
      </c>
      <c r="L30" s="6">
        <v>4</v>
      </c>
      <c r="M30" s="6">
        <v>15</v>
      </c>
      <c r="N30" s="6">
        <v>450</v>
      </c>
      <c r="O30" s="6">
        <v>2400</v>
      </c>
      <c r="P30" s="6">
        <v>5</v>
      </c>
      <c r="Q30" s="6">
        <v>15</v>
      </c>
      <c r="R30" s="6">
        <v>450</v>
      </c>
      <c r="S30" s="6">
        <v>2400</v>
      </c>
      <c r="T30" s="6">
        <v>5</v>
      </c>
      <c r="U30" s="6">
        <v>15</v>
      </c>
      <c r="V30" s="6">
        <v>450</v>
      </c>
      <c r="W30" s="6">
        <v>2400</v>
      </c>
      <c r="X30" s="6">
        <v>5</v>
      </c>
      <c r="Y30" s="6">
        <v>15</v>
      </c>
      <c r="Z30" s="6">
        <v>450</v>
      </c>
      <c r="AA30" s="6">
        <v>2400</v>
      </c>
      <c r="AB30" s="6">
        <v>5</v>
      </c>
      <c r="AC30" s="6">
        <v>15</v>
      </c>
      <c r="AD30" s="6">
        <v>450</v>
      </c>
      <c r="AE30" s="6">
        <v>2400</v>
      </c>
      <c r="AF30" s="6">
        <v>5</v>
      </c>
      <c r="AG30" s="6">
        <v>15</v>
      </c>
      <c r="AH30" s="6">
        <v>450</v>
      </c>
      <c r="AI30" s="6">
        <v>2400</v>
      </c>
      <c r="AJ30" s="6">
        <v>5</v>
      </c>
      <c r="AK30" s="6">
        <v>15</v>
      </c>
      <c r="AL30" s="6">
        <v>450</v>
      </c>
      <c r="AM30" s="6">
        <v>2400</v>
      </c>
      <c r="AN30" s="6">
        <v>5</v>
      </c>
      <c r="AO30" s="6">
        <v>15</v>
      </c>
      <c r="AP30" s="6">
        <v>450</v>
      </c>
      <c r="AQ30" s="6">
        <v>2400</v>
      </c>
      <c r="AR30" s="6">
        <v>5</v>
      </c>
      <c r="AS30" s="6">
        <v>15</v>
      </c>
      <c r="AT30" s="6">
        <v>450</v>
      </c>
      <c r="AU30" s="6">
        <v>2400</v>
      </c>
      <c r="AV30" s="6">
        <v>2</v>
      </c>
      <c r="AW30" s="6">
        <v>15</v>
      </c>
      <c r="AX30" s="6">
        <v>180</v>
      </c>
      <c r="AY30" s="6">
        <v>2400</v>
      </c>
      <c r="AZ30" s="6">
        <v>2</v>
      </c>
      <c r="BA30" s="6">
        <v>15</v>
      </c>
      <c r="BB30" s="6">
        <v>180</v>
      </c>
      <c r="BC30" s="6">
        <v>2400</v>
      </c>
      <c r="BD30" s="6">
        <v>0</v>
      </c>
      <c r="BE30" s="6">
        <v>15</v>
      </c>
      <c r="BF30" s="6">
        <v>0</v>
      </c>
      <c r="BG30" s="6">
        <v>2400</v>
      </c>
      <c r="BH30" s="6">
        <v>4</v>
      </c>
      <c r="BI30" s="6">
        <v>15</v>
      </c>
      <c r="BJ30" s="6">
        <v>450</v>
      </c>
      <c r="BK30" s="6">
        <v>2400</v>
      </c>
      <c r="BL30" s="6">
        <v>5</v>
      </c>
      <c r="BM30" s="6">
        <v>15</v>
      </c>
      <c r="BN30" s="6">
        <v>450</v>
      </c>
      <c r="BO30" s="6">
        <v>2400</v>
      </c>
      <c r="BP30" s="6">
        <v>5</v>
      </c>
      <c r="BQ30" s="6">
        <v>15</v>
      </c>
      <c r="BR30" s="6">
        <v>450</v>
      </c>
      <c r="BS30" s="6">
        <v>2400</v>
      </c>
      <c r="BT30" s="6">
        <v>5</v>
      </c>
      <c r="BU30" s="6">
        <v>15</v>
      </c>
      <c r="BV30" s="6">
        <v>450</v>
      </c>
      <c r="BW30" s="6">
        <v>2400</v>
      </c>
      <c r="BX30" s="6">
        <v>5</v>
      </c>
      <c r="BY30" s="6">
        <v>15</v>
      </c>
      <c r="BZ30" s="6">
        <v>450</v>
      </c>
      <c r="CA30" s="6">
        <v>2400</v>
      </c>
      <c r="CB30" s="6">
        <v>5</v>
      </c>
      <c r="CC30" s="6">
        <v>15</v>
      </c>
      <c r="CD30" s="6">
        <v>450</v>
      </c>
      <c r="CE30" s="6">
        <v>2400</v>
      </c>
      <c r="CF30" s="6">
        <v>2</v>
      </c>
      <c r="CG30" s="6">
        <v>15</v>
      </c>
      <c r="CH30" s="6">
        <v>180</v>
      </c>
      <c r="CI30" s="6">
        <v>2400</v>
      </c>
      <c r="CJ30" s="15">
        <v>2</v>
      </c>
      <c r="CK30" s="15">
        <v>15</v>
      </c>
      <c r="CL30" s="15">
        <v>180</v>
      </c>
      <c r="CM30" s="15">
        <v>2400</v>
      </c>
      <c r="CN30" s="15">
        <v>0</v>
      </c>
      <c r="CO30" s="15">
        <v>15</v>
      </c>
      <c r="CP30" s="15">
        <v>0</v>
      </c>
      <c r="CQ30" s="15">
        <v>2400</v>
      </c>
      <c r="CR30" s="15">
        <v>5</v>
      </c>
      <c r="CS30" s="15">
        <v>15</v>
      </c>
      <c r="CT30" s="15">
        <v>450</v>
      </c>
      <c r="CU30" s="15">
        <v>2400</v>
      </c>
      <c r="CV30" s="15">
        <v>4.5</v>
      </c>
      <c r="CW30" s="15">
        <v>15</v>
      </c>
      <c r="CX30" s="15">
        <v>427</v>
      </c>
      <c r="CY30" s="15">
        <v>2400</v>
      </c>
      <c r="CZ30" s="15">
        <v>5</v>
      </c>
      <c r="DA30" s="15">
        <v>15</v>
      </c>
      <c r="DB30" s="15">
        <v>450</v>
      </c>
      <c r="DC30" s="15">
        <v>2400</v>
      </c>
      <c r="DD30" s="15">
        <v>5</v>
      </c>
      <c r="DE30" s="15">
        <v>15</v>
      </c>
      <c r="DF30" s="15">
        <v>450</v>
      </c>
      <c r="DG30" s="15">
        <v>2400</v>
      </c>
      <c r="DH30" s="15">
        <v>5</v>
      </c>
      <c r="DI30" s="15">
        <v>15</v>
      </c>
      <c r="DJ30" s="15">
        <v>450</v>
      </c>
      <c r="DK30" s="15">
        <v>2400</v>
      </c>
      <c r="DL30" s="15">
        <v>2</v>
      </c>
      <c r="DM30" s="15">
        <v>15</v>
      </c>
      <c r="DN30" s="15">
        <v>180</v>
      </c>
      <c r="DO30" s="15">
        <v>2400</v>
      </c>
    </row>
    <row r="31" spans="1:119" ht="12.75">
      <c r="A31" s="4"/>
      <c r="B31" s="5" t="s">
        <v>37</v>
      </c>
      <c r="C31" s="5" t="s">
        <v>62</v>
      </c>
      <c r="D31" s="6">
        <v>0</v>
      </c>
      <c r="E31" s="6">
        <v>12</v>
      </c>
      <c r="F31" s="6">
        <v>0</v>
      </c>
      <c r="G31" s="6">
        <v>1176</v>
      </c>
      <c r="H31" s="6">
        <v>0</v>
      </c>
      <c r="I31" s="6">
        <v>0.26666666666666666</v>
      </c>
      <c r="J31" s="6">
        <v>0</v>
      </c>
      <c r="K31" s="6">
        <v>24.266666666666666</v>
      </c>
      <c r="L31" s="6">
        <v>5</v>
      </c>
      <c r="M31" s="6">
        <v>15</v>
      </c>
      <c r="N31" s="6">
        <v>450</v>
      </c>
      <c r="O31" s="6">
        <v>2400</v>
      </c>
      <c r="P31" s="6">
        <v>5</v>
      </c>
      <c r="Q31" s="6">
        <v>25</v>
      </c>
      <c r="R31" s="6">
        <v>450</v>
      </c>
      <c r="S31" s="6">
        <f>3461*1.05</f>
        <v>3634.05</v>
      </c>
      <c r="T31" s="6">
        <v>5</v>
      </c>
      <c r="U31" s="6">
        <v>15</v>
      </c>
      <c r="V31" s="6">
        <v>450</v>
      </c>
      <c r="W31" s="6">
        <v>2400</v>
      </c>
      <c r="X31" s="6">
        <v>5</v>
      </c>
      <c r="Y31" s="6">
        <v>15</v>
      </c>
      <c r="Z31" s="6">
        <v>450</v>
      </c>
      <c r="AA31" s="6">
        <v>2400</v>
      </c>
      <c r="AB31" s="6">
        <v>5</v>
      </c>
      <c r="AC31" s="6">
        <v>15</v>
      </c>
      <c r="AD31" s="6">
        <v>450</v>
      </c>
      <c r="AE31" s="6">
        <v>2400</v>
      </c>
      <c r="AF31" s="6">
        <v>5</v>
      </c>
      <c r="AG31" s="6">
        <v>20.57142857142857</v>
      </c>
      <c r="AH31" s="6">
        <v>585</v>
      </c>
      <c r="AI31" s="6">
        <v>3291.428571428571</v>
      </c>
      <c r="AJ31" s="6">
        <v>5</v>
      </c>
      <c r="AK31" s="6">
        <v>20.9</v>
      </c>
      <c r="AL31" s="6">
        <v>450</v>
      </c>
      <c r="AM31" s="6">
        <v>3344</v>
      </c>
      <c r="AN31" s="6">
        <v>5</v>
      </c>
      <c r="AO31" s="6">
        <v>15</v>
      </c>
      <c r="AP31" s="6">
        <v>450</v>
      </c>
      <c r="AQ31" s="6">
        <v>2400</v>
      </c>
      <c r="AR31" s="6">
        <v>5</v>
      </c>
      <c r="AS31" s="6">
        <v>15</v>
      </c>
      <c r="AT31" s="6">
        <v>450</v>
      </c>
      <c r="AU31" s="6">
        <v>2400</v>
      </c>
      <c r="AV31" s="6">
        <v>0</v>
      </c>
      <c r="AW31" s="6">
        <v>12</v>
      </c>
      <c r="AX31" s="6">
        <v>0</v>
      </c>
      <c r="AY31" s="6">
        <v>1176</v>
      </c>
      <c r="AZ31" s="6">
        <v>0</v>
      </c>
      <c r="BA31" s="6">
        <v>15</v>
      </c>
      <c r="BB31" s="6">
        <v>0</v>
      </c>
      <c r="BC31" s="6">
        <v>1545.6</v>
      </c>
      <c r="BD31" s="6">
        <v>0</v>
      </c>
      <c r="BE31" s="6">
        <v>0</v>
      </c>
      <c r="BF31" s="6">
        <v>0</v>
      </c>
      <c r="BG31" s="6">
        <v>0</v>
      </c>
      <c r="BH31" s="6">
        <v>5</v>
      </c>
      <c r="BI31" s="6">
        <v>15</v>
      </c>
      <c r="BJ31" s="6">
        <v>450</v>
      </c>
      <c r="BK31" s="6">
        <v>1545.6</v>
      </c>
      <c r="BL31" s="6">
        <v>5</v>
      </c>
      <c r="BM31" s="6">
        <v>15</v>
      </c>
      <c r="BN31" s="6">
        <v>540</v>
      </c>
      <c r="BO31" s="6">
        <v>2094.6</v>
      </c>
      <c r="BP31" s="6">
        <v>5</v>
      </c>
      <c r="BQ31" s="6">
        <v>15</v>
      </c>
      <c r="BR31" s="6">
        <v>540</v>
      </c>
      <c r="BS31" s="6">
        <v>2094.6</v>
      </c>
      <c r="BT31" s="6">
        <v>5</v>
      </c>
      <c r="BU31" s="6">
        <v>15</v>
      </c>
      <c r="BV31" s="6">
        <v>540</v>
      </c>
      <c r="BW31" s="6">
        <v>2094.6</v>
      </c>
      <c r="BX31" s="6">
        <v>5</v>
      </c>
      <c r="BY31" s="6">
        <v>15</v>
      </c>
      <c r="BZ31" s="6">
        <v>540</v>
      </c>
      <c r="CA31" s="6">
        <v>2094.6</v>
      </c>
      <c r="CB31" s="6">
        <v>5</v>
      </c>
      <c r="CC31" s="6">
        <v>15</v>
      </c>
      <c r="CD31" s="6">
        <v>450</v>
      </c>
      <c r="CE31" s="6">
        <v>1545.6</v>
      </c>
      <c r="CF31" s="6">
        <v>5</v>
      </c>
      <c r="CG31" s="6">
        <v>15</v>
      </c>
      <c r="CH31" s="6">
        <v>450</v>
      </c>
      <c r="CI31" s="6">
        <v>1545.6</v>
      </c>
      <c r="CJ31" s="15">
        <v>0</v>
      </c>
      <c r="CK31" s="15">
        <v>15</v>
      </c>
      <c r="CL31" s="15">
        <v>0</v>
      </c>
      <c r="CM31" s="15">
        <v>1159.2</v>
      </c>
      <c r="CN31" s="15">
        <v>0</v>
      </c>
      <c r="CO31" s="15">
        <v>0</v>
      </c>
      <c r="CP31" s="15">
        <v>0</v>
      </c>
      <c r="CQ31" s="15">
        <v>0</v>
      </c>
      <c r="CR31" s="15">
        <v>4.5</v>
      </c>
      <c r="CS31" s="15">
        <v>15</v>
      </c>
      <c r="CT31" s="15">
        <v>450</v>
      </c>
      <c r="CU31" s="15">
        <v>960</v>
      </c>
      <c r="CV31" s="15">
        <v>5</v>
      </c>
      <c r="CW31" s="15">
        <v>15</v>
      </c>
      <c r="CX31" s="15">
        <v>450</v>
      </c>
      <c r="CY31" s="15">
        <v>1471.0956521739129</v>
      </c>
      <c r="CZ31" s="15">
        <v>5</v>
      </c>
      <c r="DA31" s="15">
        <v>15</v>
      </c>
      <c r="DB31" s="15">
        <v>450</v>
      </c>
      <c r="DC31" s="15">
        <v>1471.0956521739129</v>
      </c>
      <c r="DD31" s="15">
        <v>5</v>
      </c>
      <c r="DE31" s="15">
        <v>15</v>
      </c>
      <c r="DF31" s="15">
        <v>450</v>
      </c>
      <c r="DG31" s="15">
        <v>1471.0956521739129</v>
      </c>
      <c r="DH31" s="15">
        <v>5</v>
      </c>
      <c r="DI31" s="15">
        <v>15</v>
      </c>
      <c r="DJ31" s="15">
        <v>450</v>
      </c>
      <c r="DK31" s="15">
        <v>2400</v>
      </c>
      <c r="DL31" s="15">
        <v>5</v>
      </c>
      <c r="DM31" s="15">
        <v>15</v>
      </c>
      <c r="DN31" s="15">
        <v>450</v>
      </c>
      <c r="DO31" s="15">
        <v>1159.2</v>
      </c>
    </row>
    <row r="32" spans="1:119" ht="12.75">
      <c r="A32" s="4"/>
      <c r="B32" s="5" t="s">
        <v>37</v>
      </c>
      <c r="C32" s="5" t="s">
        <v>63</v>
      </c>
      <c r="D32" s="6">
        <v>0</v>
      </c>
      <c r="E32" s="6">
        <v>12</v>
      </c>
      <c r="F32" s="6">
        <v>0</v>
      </c>
      <c r="G32" s="6">
        <v>1218</v>
      </c>
      <c r="H32" s="6">
        <v>0</v>
      </c>
      <c r="I32" s="6">
        <v>0</v>
      </c>
      <c r="J32" s="6">
        <v>0</v>
      </c>
      <c r="K32" s="6">
        <v>0</v>
      </c>
      <c r="L32" s="6">
        <v>4</v>
      </c>
      <c r="M32" s="6">
        <v>15</v>
      </c>
      <c r="N32" s="6">
        <v>450</v>
      </c>
      <c r="O32" s="6">
        <v>1402.8</v>
      </c>
      <c r="P32" s="6">
        <v>4</v>
      </c>
      <c r="Q32" s="6">
        <v>18.7</v>
      </c>
      <c r="R32" s="6">
        <f>4*160</f>
        <v>640</v>
      </c>
      <c r="S32" s="6">
        <v>2992</v>
      </c>
      <c r="T32" s="6">
        <v>5</v>
      </c>
      <c r="U32" s="6">
        <v>19.8</v>
      </c>
      <c r="V32" s="6">
        <v>450</v>
      </c>
      <c r="W32" s="6">
        <v>3168</v>
      </c>
      <c r="X32" s="6">
        <v>5</v>
      </c>
      <c r="Y32" s="6">
        <v>15</v>
      </c>
      <c r="Z32" s="6">
        <v>450</v>
      </c>
      <c r="AA32" s="6">
        <v>2400</v>
      </c>
      <c r="AB32" s="6">
        <v>5</v>
      </c>
      <c r="AC32" s="6">
        <v>15</v>
      </c>
      <c r="AD32" s="6">
        <v>450</v>
      </c>
      <c r="AE32" s="6">
        <v>2400</v>
      </c>
      <c r="AF32" s="6">
        <v>5</v>
      </c>
      <c r="AG32" s="6">
        <v>20.57142857142857</v>
      </c>
      <c r="AH32" s="6">
        <v>585</v>
      </c>
      <c r="AI32" s="6">
        <v>3291.428571428571</v>
      </c>
      <c r="AJ32" s="6">
        <v>5</v>
      </c>
      <c r="AK32" s="6">
        <v>18.8</v>
      </c>
      <c r="AL32" s="6">
        <v>450</v>
      </c>
      <c r="AM32" s="6">
        <v>3008</v>
      </c>
      <c r="AN32" s="6">
        <v>5</v>
      </c>
      <c r="AO32" s="6">
        <v>16</v>
      </c>
      <c r="AP32" s="6">
        <v>450</v>
      </c>
      <c r="AQ32" s="6">
        <v>2400</v>
      </c>
      <c r="AR32" s="6">
        <v>5</v>
      </c>
      <c r="AS32" s="6">
        <v>15</v>
      </c>
      <c r="AT32" s="6">
        <v>450</v>
      </c>
      <c r="AU32" s="6">
        <v>2400</v>
      </c>
      <c r="AV32" s="6">
        <v>0</v>
      </c>
      <c r="AW32" s="6">
        <v>12</v>
      </c>
      <c r="AX32" s="6">
        <v>0</v>
      </c>
      <c r="AY32" s="6">
        <v>1288</v>
      </c>
      <c r="AZ32" s="6">
        <v>2</v>
      </c>
      <c r="BA32" s="6">
        <v>15</v>
      </c>
      <c r="BB32" s="6">
        <v>154</v>
      </c>
      <c r="BC32" s="6">
        <v>1642.2</v>
      </c>
      <c r="BD32" s="6">
        <v>0</v>
      </c>
      <c r="BE32" s="6">
        <v>0</v>
      </c>
      <c r="BF32" s="6">
        <v>0</v>
      </c>
      <c r="BG32" s="6">
        <v>0</v>
      </c>
      <c r="BH32" s="6">
        <v>5</v>
      </c>
      <c r="BI32" s="6">
        <v>15</v>
      </c>
      <c r="BJ32" s="6">
        <v>450</v>
      </c>
      <c r="BK32" s="6">
        <v>1621.2</v>
      </c>
      <c r="BL32" s="6">
        <v>5</v>
      </c>
      <c r="BM32" s="6">
        <v>15</v>
      </c>
      <c r="BN32" s="6">
        <v>540</v>
      </c>
      <c r="BO32" s="6">
        <v>2094.6</v>
      </c>
      <c r="BP32" s="6">
        <v>5</v>
      </c>
      <c r="BQ32" s="6">
        <v>15</v>
      </c>
      <c r="BR32" s="6">
        <v>540</v>
      </c>
      <c r="BS32" s="6">
        <v>2094.6</v>
      </c>
      <c r="BT32" s="6">
        <v>5</v>
      </c>
      <c r="BU32" s="6">
        <v>15</v>
      </c>
      <c r="BV32" s="6">
        <v>540</v>
      </c>
      <c r="BW32" s="6">
        <v>2094.6</v>
      </c>
      <c r="BX32" s="6">
        <v>5</v>
      </c>
      <c r="BY32" s="6">
        <v>15</v>
      </c>
      <c r="BZ32" s="6">
        <v>540</v>
      </c>
      <c r="CA32" s="6">
        <v>2094.6</v>
      </c>
      <c r="CB32" s="6">
        <v>5</v>
      </c>
      <c r="CC32" s="6">
        <v>15</v>
      </c>
      <c r="CD32" s="6">
        <v>450</v>
      </c>
      <c r="CE32" s="6">
        <v>1622.88</v>
      </c>
      <c r="CF32" s="6">
        <v>5</v>
      </c>
      <c r="CG32" s="6">
        <v>15</v>
      </c>
      <c r="CH32" s="6">
        <v>450</v>
      </c>
      <c r="CI32" s="6">
        <v>1642.2</v>
      </c>
      <c r="CJ32" s="15">
        <v>2</v>
      </c>
      <c r="CK32" s="15">
        <v>15</v>
      </c>
      <c r="CL32" s="15">
        <v>154</v>
      </c>
      <c r="CM32" s="15">
        <v>1159.2</v>
      </c>
      <c r="CN32" s="15">
        <v>0</v>
      </c>
      <c r="CO32" s="15">
        <v>0</v>
      </c>
      <c r="CP32" s="15">
        <v>0</v>
      </c>
      <c r="CQ32" s="15">
        <v>0</v>
      </c>
      <c r="CR32" s="15">
        <v>5</v>
      </c>
      <c r="CS32" s="15">
        <v>15</v>
      </c>
      <c r="CT32" s="15">
        <v>450</v>
      </c>
      <c r="CU32" s="15">
        <v>960</v>
      </c>
      <c r="CV32" s="15">
        <v>5</v>
      </c>
      <c r="CW32" s="15">
        <v>15</v>
      </c>
      <c r="CX32" s="15">
        <v>450</v>
      </c>
      <c r="CY32" s="15">
        <v>1471.0956521739129</v>
      </c>
      <c r="CZ32" s="15">
        <v>5</v>
      </c>
      <c r="DA32" s="15">
        <v>15</v>
      </c>
      <c r="DB32" s="15">
        <v>450</v>
      </c>
      <c r="DC32" s="15">
        <v>1471.0956521739129</v>
      </c>
      <c r="DD32" s="15">
        <v>5</v>
      </c>
      <c r="DE32" s="15">
        <v>15</v>
      </c>
      <c r="DF32" s="15">
        <v>450</v>
      </c>
      <c r="DG32" s="15">
        <v>1471.0956521739129</v>
      </c>
      <c r="DH32" s="15">
        <v>5</v>
      </c>
      <c r="DI32" s="15">
        <v>15</v>
      </c>
      <c r="DJ32" s="15">
        <v>450</v>
      </c>
      <c r="DK32" s="15">
        <v>2400</v>
      </c>
      <c r="DL32" s="15">
        <v>5</v>
      </c>
      <c r="DM32" s="15">
        <v>15</v>
      </c>
      <c r="DN32" s="15">
        <v>450</v>
      </c>
      <c r="DO32" s="15">
        <v>1159.2</v>
      </c>
    </row>
    <row r="33" spans="1:119" ht="12.75">
      <c r="A33" s="4"/>
      <c r="B33" s="5" t="s">
        <v>37</v>
      </c>
      <c r="C33" s="5" t="s">
        <v>64</v>
      </c>
      <c r="D33" s="6">
        <v>0</v>
      </c>
      <c r="E33" s="6">
        <v>10.2</v>
      </c>
      <c r="F33" s="6">
        <v>0</v>
      </c>
      <c r="G33" s="6">
        <v>1096.2</v>
      </c>
      <c r="H33" s="6">
        <v>0</v>
      </c>
      <c r="I33" s="6">
        <v>0</v>
      </c>
      <c r="J33" s="6">
        <v>0</v>
      </c>
      <c r="K33" s="6">
        <v>0</v>
      </c>
      <c r="L33" s="6">
        <v>5</v>
      </c>
      <c r="M33" s="6">
        <v>15</v>
      </c>
      <c r="N33" s="6">
        <v>540</v>
      </c>
      <c r="O33" s="6">
        <v>1200</v>
      </c>
      <c r="P33" s="6">
        <v>6.689732142857143</v>
      </c>
      <c r="Q33" s="6">
        <v>19.98</v>
      </c>
      <c r="R33" s="6">
        <v>1070.357142857143</v>
      </c>
      <c r="S33" s="6">
        <v>3196.8</v>
      </c>
      <c r="T33" s="6">
        <v>5</v>
      </c>
      <c r="U33" s="6">
        <v>15</v>
      </c>
      <c r="V33" s="6">
        <v>642.2142857142857</v>
      </c>
      <c r="W33" s="6">
        <v>2400</v>
      </c>
      <c r="X33" s="6">
        <v>5</v>
      </c>
      <c r="Y33" s="6">
        <v>15</v>
      </c>
      <c r="Z33" s="6">
        <v>669.4444444444445</v>
      </c>
      <c r="AA33" s="6">
        <v>2400</v>
      </c>
      <c r="AB33" s="6">
        <v>5</v>
      </c>
      <c r="AC33" s="6">
        <v>15</v>
      </c>
      <c r="AD33" s="6">
        <v>749.25</v>
      </c>
      <c r="AE33" s="6">
        <v>2400</v>
      </c>
      <c r="AF33" s="6">
        <v>5.439236111111112</v>
      </c>
      <c r="AG33" s="6">
        <v>16.245185185185186</v>
      </c>
      <c r="AH33" s="6">
        <v>870.2777777777778</v>
      </c>
      <c r="AI33" s="6">
        <v>2599.22962962963</v>
      </c>
      <c r="AJ33" s="6">
        <v>5</v>
      </c>
      <c r="AK33" s="6">
        <v>15.984</v>
      </c>
      <c r="AL33" s="6">
        <v>450</v>
      </c>
      <c r="AM33" s="6">
        <v>2557.44</v>
      </c>
      <c r="AN33" s="6">
        <v>5</v>
      </c>
      <c r="AO33" s="6">
        <v>15</v>
      </c>
      <c r="AP33" s="6">
        <v>450</v>
      </c>
      <c r="AQ33" s="6">
        <v>1344</v>
      </c>
      <c r="AR33" s="6">
        <v>5</v>
      </c>
      <c r="AS33" s="6">
        <v>15</v>
      </c>
      <c r="AT33" s="6">
        <v>669.4444444444445</v>
      </c>
      <c r="AU33" s="6">
        <v>2400</v>
      </c>
      <c r="AV33" s="6">
        <v>0</v>
      </c>
      <c r="AW33" s="6">
        <v>10.2</v>
      </c>
      <c r="AX33" s="6">
        <v>0</v>
      </c>
      <c r="AY33" s="6">
        <v>1096.2</v>
      </c>
      <c r="AZ33" s="6">
        <v>4</v>
      </c>
      <c r="BA33" s="6">
        <v>15</v>
      </c>
      <c r="BB33" s="6">
        <v>308</v>
      </c>
      <c r="BC33" s="6">
        <v>960</v>
      </c>
      <c r="BD33" s="6">
        <v>0</v>
      </c>
      <c r="BE33" s="6">
        <v>0</v>
      </c>
      <c r="BF33" s="6">
        <v>0</v>
      </c>
      <c r="BG33" s="6">
        <v>0</v>
      </c>
      <c r="BH33" s="6">
        <v>5</v>
      </c>
      <c r="BI33" s="6">
        <v>15</v>
      </c>
      <c r="BJ33" s="6">
        <v>450</v>
      </c>
      <c r="BK33" s="6">
        <v>1596</v>
      </c>
      <c r="BL33" s="6">
        <v>5.020833333333334</v>
      </c>
      <c r="BM33" s="6">
        <v>15</v>
      </c>
      <c r="BN33" s="6">
        <f>5*90</f>
        <v>450</v>
      </c>
      <c r="BO33" s="6">
        <v>1796.4</v>
      </c>
      <c r="BP33" s="6">
        <v>5.020833333333334</v>
      </c>
      <c r="BQ33" s="6">
        <v>15</v>
      </c>
      <c r="BR33" s="6">
        <v>720</v>
      </c>
      <c r="BS33" s="6">
        <v>1796.4</v>
      </c>
      <c r="BT33" s="6">
        <v>5.020833333333334</v>
      </c>
      <c r="BU33" s="6">
        <v>15</v>
      </c>
      <c r="BV33" s="6">
        <f>5*90</f>
        <v>450</v>
      </c>
      <c r="BW33" s="6">
        <v>1796.4</v>
      </c>
      <c r="BX33" s="6">
        <v>5.020833333333334</v>
      </c>
      <c r="BY33" s="6">
        <v>15</v>
      </c>
      <c r="BZ33" s="6">
        <f>5*90</f>
        <v>450</v>
      </c>
      <c r="CA33" s="6">
        <v>1796.4</v>
      </c>
      <c r="CB33" s="6">
        <v>5</v>
      </c>
      <c r="CC33" s="6">
        <v>15</v>
      </c>
      <c r="CD33" s="6">
        <v>535.5555555555555</v>
      </c>
      <c r="CE33" s="6">
        <v>960</v>
      </c>
      <c r="CF33" s="6">
        <v>5</v>
      </c>
      <c r="CG33" s="6">
        <v>15</v>
      </c>
      <c r="CH33" s="6">
        <v>535.5555555555555</v>
      </c>
      <c r="CI33" s="6">
        <v>960</v>
      </c>
      <c r="CJ33" s="15">
        <v>4</v>
      </c>
      <c r="CK33" s="15">
        <v>15</v>
      </c>
      <c r="CL33" s="15">
        <f>4*90</f>
        <v>360</v>
      </c>
      <c r="CM33" s="15">
        <v>960</v>
      </c>
      <c r="CN33" s="15">
        <v>0</v>
      </c>
      <c r="CO33" s="15">
        <v>0</v>
      </c>
      <c r="CP33" s="15">
        <v>0</v>
      </c>
      <c r="CQ33" s="15">
        <v>0</v>
      </c>
      <c r="CR33" s="15">
        <v>5</v>
      </c>
      <c r="CS33" s="15">
        <v>15</v>
      </c>
      <c r="CT33" s="15">
        <v>450</v>
      </c>
      <c r="CU33" s="15">
        <v>960</v>
      </c>
      <c r="CV33" s="15">
        <v>5</v>
      </c>
      <c r="CW33" s="15">
        <v>15</v>
      </c>
      <c r="CX33" s="15">
        <v>669.4444444444445</v>
      </c>
      <c r="CY33" s="15">
        <v>960</v>
      </c>
      <c r="CZ33" s="15">
        <v>5</v>
      </c>
      <c r="DA33" s="15">
        <v>15</v>
      </c>
      <c r="DB33" s="15">
        <v>669.4444444444445</v>
      </c>
      <c r="DC33" s="15">
        <v>960</v>
      </c>
      <c r="DD33" s="15">
        <v>5</v>
      </c>
      <c r="DE33" s="15">
        <v>15</v>
      </c>
      <c r="DF33" s="15">
        <v>669.4444444444445</v>
      </c>
      <c r="DG33" s="15">
        <v>960</v>
      </c>
      <c r="DH33" s="15">
        <v>5</v>
      </c>
      <c r="DI33" s="15">
        <v>15</v>
      </c>
      <c r="DJ33" s="15">
        <v>450</v>
      </c>
      <c r="DK33" s="15">
        <v>960</v>
      </c>
      <c r="DL33" s="15">
        <v>5</v>
      </c>
      <c r="DM33" s="15">
        <v>15</v>
      </c>
      <c r="DN33" s="15">
        <v>450</v>
      </c>
      <c r="DO33" s="15">
        <v>960</v>
      </c>
    </row>
    <row r="34" spans="1:119" ht="12.75">
      <c r="A34" s="4"/>
      <c r="B34" s="5" t="s">
        <v>37</v>
      </c>
      <c r="C34" s="5" t="s">
        <v>65</v>
      </c>
      <c r="D34" s="6">
        <v>0</v>
      </c>
      <c r="E34" s="6">
        <v>10.8</v>
      </c>
      <c r="F34" s="6">
        <v>0</v>
      </c>
      <c r="G34" s="6">
        <v>1192.8</v>
      </c>
      <c r="H34" s="6">
        <v>0</v>
      </c>
      <c r="I34" s="6">
        <v>0</v>
      </c>
      <c r="J34" s="6">
        <v>0</v>
      </c>
      <c r="K34" s="6">
        <v>0</v>
      </c>
      <c r="L34" s="6">
        <v>4</v>
      </c>
      <c r="M34" s="6">
        <v>15</v>
      </c>
      <c r="N34" s="6">
        <v>360</v>
      </c>
      <c r="O34" s="6">
        <v>960</v>
      </c>
      <c r="P34" s="6">
        <v>5</v>
      </c>
      <c r="Q34" s="6">
        <v>19.98</v>
      </c>
      <c r="R34" s="6">
        <v>535.1785714285714</v>
      </c>
      <c r="S34" s="6">
        <v>1498.5</v>
      </c>
      <c r="T34" s="6">
        <v>5</v>
      </c>
      <c r="U34" s="6">
        <v>15</v>
      </c>
      <c r="V34" s="6">
        <v>450</v>
      </c>
      <c r="W34" s="6">
        <v>2400</v>
      </c>
      <c r="X34" s="6">
        <v>5</v>
      </c>
      <c r="Y34" s="6">
        <v>15</v>
      </c>
      <c r="Z34" s="6">
        <v>669.4444444444445</v>
      </c>
      <c r="AA34" s="6">
        <v>2400</v>
      </c>
      <c r="AB34" s="6">
        <v>5</v>
      </c>
      <c r="AC34" s="6">
        <v>15</v>
      </c>
      <c r="AD34" s="6">
        <v>450</v>
      </c>
      <c r="AE34" s="6">
        <v>1590.4</v>
      </c>
      <c r="AF34" s="6">
        <v>5.439236111111112</v>
      </c>
      <c r="AG34" s="6">
        <v>16.245185185185186</v>
      </c>
      <c r="AH34" s="6">
        <v>870.2777777777778</v>
      </c>
      <c r="AI34" s="6">
        <v>2599.22962962963</v>
      </c>
      <c r="AJ34" s="6">
        <v>5.351785714285715</v>
      </c>
      <c r="AK34" s="6">
        <v>15.984</v>
      </c>
      <c r="AL34" s="6">
        <v>856.2857142857143</v>
      </c>
      <c r="AM34" s="6">
        <v>2557.44</v>
      </c>
      <c r="AN34" s="6">
        <v>5</v>
      </c>
      <c r="AO34" s="6">
        <v>15</v>
      </c>
      <c r="AP34" s="6">
        <v>642.2142857142857</v>
      </c>
      <c r="AQ34" s="6">
        <v>1671.6</v>
      </c>
      <c r="AR34" s="6">
        <v>5</v>
      </c>
      <c r="AS34" s="6">
        <v>15</v>
      </c>
      <c r="AT34" s="6">
        <v>669.4444444444445</v>
      </c>
      <c r="AU34" s="6">
        <v>2400</v>
      </c>
      <c r="AV34" s="6">
        <v>0</v>
      </c>
      <c r="AW34" s="6">
        <v>10.8</v>
      </c>
      <c r="AX34" s="6">
        <v>0</v>
      </c>
      <c r="AY34" s="6">
        <v>1192.8</v>
      </c>
      <c r="AZ34" s="6">
        <v>5</v>
      </c>
      <c r="BA34" s="6">
        <v>15</v>
      </c>
      <c r="BB34" s="6">
        <v>385</v>
      </c>
      <c r="BC34" s="6">
        <v>960</v>
      </c>
      <c r="BD34" s="6">
        <v>0</v>
      </c>
      <c r="BE34" s="6">
        <v>0</v>
      </c>
      <c r="BF34" s="6">
        <v>0</v>
      </c>
      <c r="BG34" s="6">
        <v>0</v>
      </c>
      <c r="BH34" s="6">
        <v>4</v>
      </c>
      <c r="BI34" s="6">
        <v>15</v>
      </c>
      <c r="BJ34" s="6">
        <v>308</v>
      </c>
      <c r="BK34" s="6">
        <v>960</v>
      </c>
      <c r="BL34" s="6">
        <v>5.020833333333334</v>
      </c>
      <c r="BM34" s="6">
        <v>15</v>
      </c>
      <c r="BN34" s="6">
        <f>5*90</f>
        <v>450</v>
      </c>
      <c r="BO34" s="6">
        <v>1796.4</v>
      </c>
      <c r="BP34" s="6">
        <v>5.020833333333334</v>
      </c>
      <c r="BQ34" s="6">
        <v>15</v>
      </c>
      <c r="BR34" s="6">
        <v>720</v>
      </c>
      <c r="BS34" s="6">
        <v>1796.4</v>
      </c>
      <c r="BT34" s="6">
        <v>5.020833333333334</v>
      </c>
      <c r="BU34" s="6">
        <v>15</v>
      </c>
      <c r="BV34" s="6">
        <f>5*90</f>
        <v>450</v>
      </c>
      <c r="BW34" s="6">
        <v>1796.4</v>
      </c>
      <c r="BX34" s="6">
        <v>5.020833333333334</v>
      </c>
      <c r="BY34" s="6">
        <v>15</v>
      </c>
      <c r="BZ34" s="6">
        <f>5*90</f>
        <v>450</v>
      </c>
      <c r="CA34" s="6">
        <v>1796.4</v>
      </c>
      <c r="CB34" s="6">
        <v>5</v>
      </c>
      <c r="CC34" s="6">
        <v>15</v>
      </c>
      <c r="CD34" s="6">
        <v>535.5555555555555</v>
      </c>
      <c r="CE34" s="6">
        <f>1050*1.2</f>
        <v>1260</v>
      </c>
      <c r="CF34" s="6">
        <v>5</v>
      </c>
      <c r="CG34" s="6">
        <v>15</v>
      </c>
      <c r="CH34" s="6">
        <v>535.5555555555555</v>
      </c>
      <c r="CI34" s="6">
        <v>960</v>
      </c>
      <c r="CJ34" s="15">
        <v>5</v>
      </c>
      <c r="CK34" s="15">
        <v>15</v>
      </c>
      <c r="CL34" s="15">
        <f>5*90</f>
        <v>450</v>
      </c>
      <c r="CM34" s="15">
        <v>960</v>
      </c>
      <c r="CN34" s="15">
        <v>0</v>
      </c>
      <c r="CO34" s="15">
        <v>0</v>
      </c>
      <c r="CP34" s="15">
        <v>0</v>
      </c>
      <c r="CQ34" s="15">
        <v>0</v>
      </c>
      <c r="CR34" s="15">
        <v>5</v>
      </c>
      <c r="CS34" s="15">
        <v>15</v>
      </c>
      <c r="CT34" s="15">
        <v>450</v>
      </c>
      <c r="CU34" s="15">
        <v>960</v>
      </c>
      <c r="CV34" s="15">
        <v>5</v>
      </c>
      <c r="CW34" s="15">
        <v>15</v>
      </c>
      <c r="CX34" s="15">
        <f>568*0.9</f>
        <v>511.2</v>
      </c>
      <c r="CY34" s="15">
        <v>960</v>
      </c>
      <c r="CZ34" s="15">
        <v>5</v>
      </c>
      <c r="DA34" s="15">
        <v>15</v>
      </c>
      <c r="DB34" s="15">
        <v>669.4444444444445</v>
      </c>
      <c r="DC34" s="15">
        <v>960</v>
      </c>
      <c r="DD34" s="15">
        <v>5</v>
      </c>
      <c r="DE34" s="15">
        <v>15</v>
      </c>
      <c r="DF34" s="15">
        <v>669.4444444444445</v>
      </c>
      <c r="DG34" s="15">
        <v>960</v>
      </c>
      <c r="DH34" s="15">
        <v>5</v>
      </c>
      <c r="DI34" s="15">
        <v>15</v>
      </c>
      <c r="DJ34" s="15">
        <v>450</v>
      </c>
      <c r="DK34" s="15">
        <v>960</v>
      </c>
      <c r="DL34" s="15">
        <v>5</v>
      </c>
      <c r="DM34" s="15">
        <v>15</v>
      </c>
      <c r="DN34" s="15">
        <v>450</v>
      </c>
      <c r="DO34" s="15">
        <v>960</v>
      </c>
    </row>
    <row r="35" spans="1:119" ht="12.75">
      <c r="A35" s="4"/>
      <c r="B35" s="5" t="s">
        <v>37</v>
      </c>
      <c r="C35" s="5" t="s">
        <v>66</v>
      </c>
      <c r="D35" s="6">
        <v>0</v>
      </c>
      <c r="E35" s="6">
        <v>15.6</v>
      </c>
      <c r="F35" s="6">
        <v>0</v>
      </c>
      <c r="G35" s="6">
        <v>2133.6</v>
      </c>
      <c r="H35" s="6">
        <v>0</v>
      </c>
      <c r="I35" s="6">
        <v>0</v>
      </c>
      <c r="J35" s="6">
        <v>0</v>
      </c>
      <c r="K35" s="6">
        <v>0</v>
      </c>
      <c r="L35" s="6">
        <v>5</v>
      </c>
      <c r="M35" s="6">
        <v>15</v>
      </c>
      <c r="N35" s="6">
        <v>450</v>
      </c>
      <c r="O35" s="6">
        <v>2400</v>
      </c>
      <c r="P35" s="6">
        <v>5</v>
      </c>
      <c r="Q35" s="6">
        <v>17.6</v>
      </c>
      <c r="R35" s="6">
        <v>450</v>
      </c>
      <c r="S35" s="6">
        <v>2817.5</v>
      </c>
      <c r="T35" s="6">
        <v>5</v>
      </c>
      <c r="U35" s="6">
        <v>15</v>
      </c>
      <c r="V35" s="6">
        <v>450</v>
      </c>
      <c r="W35" s="6">
        <v>2400</v>
      </c>
      <c r="X35" s="6">
        <v>5</v>
      </c>
      <c r="Y35" s="6">
        <v>15</v>
      </c>
      <c r="Z35" s="6">
        <v>450</v>
      </c>
      <c r="AA35" s="6">
        <v>1696.8</v>
      </c>
      <c r="AB35" s="6">
        <v>5</v>
      </c>
      <c r="AC35" s="6">
        <v>15</v>
      </c>
      <c r="AD35" s="6">
        <v>450</v>
      </c>
      <c r="AE35" s="6">
        <v>1999.2</v>
      </c>
      <c r="AF35" s="6">
        <v>5</v>
      </c>
      <c r="AG35" s="6">
        <v>15</v>
      </c>
      <c r="AH35" s="6">
        <v>585</v>
      </c>
      <c r="AI35" s="6">
        <v>2227.2</v>
      </c>
      <c r="AJ35" s="6">
        <v>5</v>
      </c>
      <c r="AK35" s="6">
        <v>15</v>
      </c>
      <c r="AL35" s="6">
        <v>450</v>
      </c>
      <c r="AM35" s="6">
        <v>2400</v>
      </c>
      <c r="AN35" s="6">
        <v>5</v>
      </c>
      <c r="AO35" s="6">
        <v>15</v>
      </c>
      <c r="AP35" s="6">
        <v>450</v>
      </c>
      <c r="AQ35" s="6">
        <v>1705.2</v>
      </c>
      <c r="AR35" s="6">
        <v>5</v>
      </c>
      <c r="AS35" s="6">
        <v>15</v>
      </c>
      <c r="AT35" s="6">
        <v>450</v>
      </c>
      <c r="AU35" s="6">
        <v>1982.4</v>
      </c>
      <c r="AV35" s="6">
        <v>0</v>
      </c>
      <c r="AW35" s="6">
        <v>15.6</v>
      </c>
      <c r="AX35" s="6">
        <v>0</v>
      </c>
      <c r="AY35" s="6">
        <v>2133.6</v>
      </c>
      <c r="AZ35" s="6">
        <v>0</v>
      </c>
      <c r="BA35" s="6">
        <v>15</v>
      </c>
      <c r="BB35" s="6">
        <v>0</v>
      </c>
      <c r="BC35" s="6">
        <v>960</v>
      </c>
      <c r="BD35" s="6">
        <v>0</v>
      </c>
      <c r="BE35" s="6">
        <v>0</v>
      </c>
      <c r="BF35" s="6">
        <v>0</v>
      </c>
      <c r="BG35" s="6">
        <v>0</v>
      </c>
      <c r="BH35" s="6">
        <v>5</v>
      </c>
      <c r="BI35" s="6">
        <v>15</v>
      </c>
      <c r="BJ35" s="6">
        <v>450</v>
      </c>
      <c r="BK35" s="6">
        <v>966</v>
      </c>
      <c r="BL35" s="6">
        <v>5</v>
      </c>
      <c r="BM35" s="6">
        <v>15</v>
      </c>
      <c r="BN35" s="6">
        <v>540</v>
      </c>
      <c r="BO35" s="6">
        <v>2400</v>
      </c>
      <c r="BP35" s="6">
        <v>5</v>
      </c>
      <c r="BQ35" s="6">
        <v>15</v>
      </c>
      <c r="BR35" s="6">
        <v>540</v>
      </c>
      <c r="BS35" s="6">
        <v>2400</v>
      </c>
      <c r="BT35" s="6">
        <v>5</v>
      </c>
      <c r="BU35" s="6">
        <v>15</v>
      </c>
      <c r="BV35" s="6">
        <v>540</v>
      </c>
      <c r="BW35" s="6">
        <v>1532.4</v>
      </c>
      <c r="BX35" s="6">
        <v>5</v>
      </c>
      <c r="BY35" s="6">
        <v>15</v>
      </c>
      <c r="BZ35" s="6">
        <v>540</v>
      </c>
      <c r="CA35" s="6">
        <v>1532.4</v>
      </c>
      <c r="CB35" s="6">
        <v>5</v>
      </c>
      <c r="CC35" s="6">
        <v>15</v>
      </c>
      <c r="CD35" s="6">
        <v>450</v>
      </c>
      <c r="CE35" s="6">
        <v>2400</v>
      </c>
      <c r="CF35" s="6">
        <v>5</v>
      </c>
      <c r="CG35" s="6">
        <v>15</v>
      </c>
      <c r="CH35" s="6">
        <v>450</v>
      </c>
      <c r="CI35" s="6">
        <v>966</v>
      </c>
      <c r="CJ35" s="15">
        <v>0</v>
      </c>
      <c r="CK35" s="15">
        <v>15</v>
      </c>
      <c r="CL35" s="15">
        <v>0</v>
      </c>
      <c r="CM35" s="15">
        <v>960</v>
      </c>
      <c r="CN35" s="15">
        <v>0</v>
      </c>
      <c r="CO35" s="15">
        <v>0</v>
      </c>
      <c r="CP35" s="15">
        <v>0</v>
      </c>
      <c r="CQ35" s="15">
        <v>0</v>
      </c>
      <c r="CR35" s="15">
        <v>4.5</v>
      </c>
      <c r="CS35" s="15">
        <v>15</v>
      </c>
      <c r="CT35" s="15">
        <v>450</v>
      </c>
      <c r="CU35" s="15">
        <v>960</v>
      </c>
      <c r="CV35" s="15">
        <v>5</v>
      </c>
      <c r="CW35" s="15">
        <v>15</v>
      </c>
      <c r="CX35" s="15">
        <v>450</v>
      </c>
      <c r="CY35" s="15">
        <v>1213.2521739130434</v>
      </c>
      <c r="CZ35" s="15">
        <v>5</v>
      </c>
      <c r="DA35" s="15">
        <v>15</v>
      </c>
      <c r="DB35" s="15">
        <v>450</v>
      </c>
      <c r="DC35" s="15">
        <v>1213.2521739130434</v>
      </c>
      <c r="DD35" s="15">
        <v>5</v>
      </c>
      <c r="DE35" s="15">
        <v>15</v>
      </c>
      <c r="DF35" s="15">
        <v>450</v>
      </c>
      <c r="DG35" s="15">
        <v>1213.2521739130434</v>
      </c>
      <c r="DH35" s="15">
        <v>5</v>
      </c>
      <c r="DI35" s="15">
        <v>15</v>
      </c>
      <c r="DJ35" s="15">
        <v>450</v>
      </c>
      <c r="DK35" s="15">
        <v>2400</v>
      </c>
      <c r="DL35" s="15">
        <v>5</v>
      </c>
      <c r="DM35" s="15">
        <v>15</v>
      </c>
      <c r="DN35" s="15">
        <v>450</v>
      </c>
      <c r="DO35" s="15">
        <v>960</v>
      </c>
    </row>
    <row r="36" spans="1:119" ht="12.75">
      <c r="A36" s="4"/>
      <c r="B36" s="5" t="s">
        <v>37</v>
      </c>
      <c r="C36" s="5" t="s">
        <v>67</v>
      </c>
      <c r="D36" s="6">
        <v>0</v>
      </c>
      <c r="E36" s="6">
        <v>15</v>
      </c>
      <c r="F36" s="6">
        <v>0</v>
      </c>
      <c r="G36" s="6">
        <v>1995</v>
      </c>
      <c r="H36" s="6">
        <v>0</v>
      </c>
      <c r="I36" s="6">
        <v>0</v>
      </c>
      <c r="J36" s="6">
        <v>0</v>
      </c>
      <c r="K36" s="6">
        <v>0</v>
      </c>
      <c r="L36" s="6">
        <v>4</v>
      </c>
      <c r="M36" s="6">
        <v>15</v>
      </c>
      <c r="N36" s="6">
        <v>450</v>
      </c>
      <c r="O36" s="6">
        <v>960</v>
      </c>
      <c r="P36" s="6">
        <v>5</v>
      </c>
      <c r="Q36" s="6">
        <v>15</v>
      </c>
      <c r="R36" s="6">
        <v>450</v>
      </c>
      <c r="S36" s="6">
        <v>2400</v>
      </c>
      <c r="T36" s="6">
        <v>5</v>
      </c>
      <c r="U36" s="6">
        <v>15</v>
      </c>
      <c r="V36" s="6">
        <v>450</v>
      </c>
      <c r="W36" s="6">
        <v>2400</v>
      </c>
      <c r="X36" s="6">
        <v>5</v>
      </c>
      <c r="Y36" s="6">
        <v>15</v>
      </c>
      <c r="Z36" s="6">
        <v>450</v>
      </c>
      <c r="AA36" s="6">
        <v>1696.8</v>
      </c>
      <c r="AB36" s="6">
        <v>5</v>
      </c>
      <c r="AC36" s="6">
        <v>15</v>
      </c>
      <c r="AD36" s="6">
        <v>450</v>
      </c>
      <c r="AE36" s="6">
        <v>1943.2</v>
      </c>
      <c r="AF36" s="6">
        <v>5</v>
      </c>
      <c r="AG36" s="6">
        <v>15</v>
      </c>
      <c r="AH36" s="6">
        <v>585</v>
      </c>
      <c r="AI36" s="6">
        <v>2275.2</v>
      </c>
      <c r="AJ36" s="6">
        <v>5</v>
      </c>
      <c r="AK36" s="6">
        <v>16.866666666666667</v>
      </c>
      <c r="AL36" s="6">
        <v>450</v>
      </c>
      <c r="AM36" s="6">
        <v>2698.666666666667</v>
      </c>
      <c r="AN36" s="6">
        <v>5</v>
      </c>
      <c r="AO36" s="6">
        <v>15</v>
      </c>
      <c r="AP36" s="6">
        <v>450</v>
      </c>
      <c r="AQ36" s="6">
        <v>1814.4</v>
      </c>
      <c r="AR36" s="6">
        <v>5</v>
      </c>
      <c r="AS36" s="6">
        <v>15</v>
      </c>
      <c r="AT36" s="6">
        <v>450</v>
      </c>
      <c r="AU36" s="6">
        <v>1926.4</v>
      </c>
      <c r="AV36" s="6">
        <v>0</v>
      </c>
      <c r="AW36" s="6">
        <v>15</v>
      </c>
      <c r="AX36" s="6">
        <v>0</v>
      </c>
      <c r="AY36" s="6">
        <v>1995</v>
      </c>
      <c r="AZ36" s="6">
        <v>2</v>
      </c>
      <c r="BA36" s="6">
        <v>15</v>
      </c>
      <c r="BB36" s="6">
        <v>154</v>
      </c>
      <c r="BC36" s="6">
        <v>960</v>
      </c>
      <c r="BD36" s="6">
        <v>0</v>
      </c>
      <c r="BE36" s="6">
        <v>0</v>
      </c>
      <c r="BF36" s="6">
        <v>0</v>
      </c>
      <c r="BG36" s="6">
        <v>0</v>
      </c>
      <c r="BH36" s="6">
        <v>4</v>
      </c>
      <c r="BI36" s="6">
        <v>15</v>
      </c>
      <c r="BJ36" s="6">
        <v>450</v>
      </c>
      <c r="BK36" s="6">
        <v>1486.8</v>
      </c>
      <c r="BL36" s="6">
        <v>5</v>
      </c>
      <c r="BM36" s="6">
        <v>15</v>
      </c>
      <c r="BN36" s="6">
        <v>540</v>
      </c>
      <c r="BO36" s="6">
        <v>2400</v>
      </c>
      <c r="BP36" s="6">
        <v>5</v>
      </c>
      <c r="BQ36" s="6">
        <v>15</v>
      </c>
      <c r="BR36" s="6">
        <v>540</v>
      </c>
      <c r="BS36" s="6">
        <v>2400</v>
      </c>
      <c r="BT36" s="6">
        <v>5</v>
      </c>
      <c r="BU36" s="6">
        <v>15</v>
      </c>
      <c r="BV36" s="6">
        <v>540</v>
      </c>
      <c r="BW36" s="6">
        <v>1610</v>
      </c>
      <c r="BX36" s="6">
        <v>5</v>
      </c>
      <c r="BY36" s="6">
        <v>15</v>
      </c>
      <c r="BZ36" s="6">
        <v>540</v>
      </c>
      <c r="CA36" s="6">
        <v>1544.4</v>
      </c>
      <c r="CB36" s="6">
        <v>5</v>
      </c>
      <c r="CC36" s="6">
        <v>15</v>
      </c>
      <c r="CD36" s="6">
        <v>450</v>
      </c>
      <c r="CE36" s="6">
        <v>2400</v>
      </c>
      <c r="CF36" s="6">
        <v>5</v>
      </c>
      <c r="CG36" s="6">
        <v>15</v>
      </c>
      <c r="CH36" s="6">
        <v>450</v>
      </c>
      <c r="CI36" s="6">
        <v>2400</v>
      </c>
      <c r="CJ36" s="15">
        <v>2</v>
      </c>
      <c r="CK36" s="15">
        <v>15</v>
      </c>
      <c r="CL36" s="15">
        <v>154</v>
      </c>
      <c r="CM36" s="15">
        <v>960</v>
      </c>
      <c r="CN36" s="15">
        <v>0</v>
      </c>
      <c r="CO36" s="15">
        <v>0</v>
      </c>
      <c r="CP36" s="15">
        <v>0</v>
      </c>
      <c r="CQ36" s="15">
        <v>0</v>
      </c>
      <c r="CR36" s="15">
        <v>5</v>
      </c>
      <c r="CS36" s="15">
        <v>15</v>
      </c>
      <c r="CT36" s="15">
        <v>450</v>
      </c>
      <c r="CU36" s="15">
        <v>960</v>
      </c>
      <c r="CV36" s="15">
        <v>5</v>
      </c>
      <c r="CW36" s="15">
        <v>15</v>
      </c>
      <c r="CX36" s="15">
        <v>450</v>
      </c>
      <c r="CY36" s="15">
        <v>1220.5565217391304</v>
      </c>
      <c r="CZ36" s="15">
        <v>5</v>
      </c>
      <c r="DA36" s="15">
        <v>15</v>
      </c>
      <c r="DB36" s="15">
        <v>450</v>
      </c>
      <c r="DC36" s="15">
        <v>1220.5565217391304</v>
      </c>
      <c r="DD36" s="15">
        <v>5</v>
      </c>
      <c r="DE36" s="15">
        <v>15</v>
      </c>
      <c r="DF36" s="15">
        <v>450</v>
      </c>
      <c r="DG36" s="15">
        <v>1220.5565217391304</v>
      </c>
      <c r="DH36" s="15">
        <v>5</v>
      </c>
      <c r="DI36" s="15">
        <v>15</v>
      </c>
      <c r="DJ36" s="15">
        <v>450</v>
      </c>
      <c r="DK36" s="15">
        <v>2400</v>
      </c>
      <c r="DL36" s="15">
        <v>5</v>
      </c>
      <c r="DM36" s="15">
        <v>15</v>
      </c>
      <c r="DN36" s="15">
        <v>450</v>
      </c>
      <c r="DO36" s="15">
        <v>2400</v>
      </c>
    </row>
    <row r="37" spans="1:119" ht="12.75">
      <c r="A37" s="4"/>
      <c r="B37" s="5" t="s">
        <v>37</v>
      </c>
      <c r="C37" s="5" t="s">
        <v>68</v>
      </c>
      <c r="D37" s="6">
        <v>0</v>
      </c>
      <c r="E37" s="6">
        <v>9.6</v>
      </c>
      <c r="F37" s="6">
        <v>0</v>
      </c>
      <c r="G37" s="6">
        <v>873.6</v>
      </c>
      <c r="H37" s="6">
        <v>0</v>
      </c>
      <c r="I37" s="6">
        <v>0</v>
      </c>
      <c r="J37" s="6">
        <v>0</v>
      </c>
      <c r="K37" s="6">
        <v>0</v>
      </c>
      <c r="L37" s="6">
        <v>5</v>
      </c>
      <c r="M37" s="6">
        <v>15</v>
      </c>
      <c r="N37" s="6">
        <v>385</v>
      </c>
      <c r="O37" s="6">
        <v>1293.6</v>
      </c>
      <c r="P37" s="6">
        <v>6.689732142857143</v>
      </c>
      <c r="Q37" s="6">
        <v>19.98</v>
      </c>
      <c r="R37" s="6">
        <v>515.109375</v>
      </c>
      <c r="S37" s="6">
        <v>1870</v>
      </c>
      <c r="T37" s="6">
        <v>5</v>
      </c>
      <c r="U37" s="6">
        <v>15</v>
      </c>
      <c r="V37" s="6">
        <v>573.3</v>
      </c>
      <c r="W37" s="6">
        <v>1695</v>
      </c>
      <c r="X37" s="6">
        <v>5</v>
      </c>
      <c r="Y37" s="6">
        <v>15</v>
      </c>
      <c r="Z37" s="6">
        <v>491.4</v>
      </c>
      <c r="AA37" s="6">
        <v>960</v>
      </c>
      <c r="AB37" s="6">
        <v>5</v>
      </c>
      <c r="AC37" s="6">
        <v>15</v>
      </c>
      <c r="AD37" s="6">
        <v>600</v>
      </c>
      <c r="AE37" s="6">
        <v>1730</v>
      </c>
      <c r="AF37" s="6">
        <v>5.439236111111112</v>
      </c>
      <c r="AG37" s="6">
        <v>16.245185185185186</v>
      </c>
      <c r="AH37" s="6">
        <v>585</v>
      </c>
      <c r="AI37" s="6">
        <v>1218.388888888889</v>
      </c>
      <c r="AJ37" s="6">
        <v>5</v>
      </c>
      <c r="AK37" s="6">
        <v>17</v>
      </c>
      <c r="AL37" s="6">
        <v>450</v>
      </c>
      <c r="AM37" s="6">
        <v>1500</v>
      </c>
      <c r="AN37" s="6">
        <v>5</v>
      </c>
      <c r="AO37" s="6">
        <v>15</v>
      </c>
      <c r="AP37" s="6">
        <v>450</v>
      </c>
      <c r="AQ37" s="6">
        <v>1750</v>
      </c>
      <c r="AR37" s="6">
        <v>5</v>
      </c>
      <c r="AS37" s="6">
        <v>15</v>
      </c>
      <c r="AT37" s="6">
        <v>385</v>
      </c>
      <c r="AU37" s="6">
        <v>960</v>
      </c>
      <c r="AV37" s="6">
        <v>0</v>
      </c>
      <c r="AW37" s="6">
        <v>9.6</v>
      </c>
      <c r="AX37" s="6">
        <v>0</v>
      </c>
      <c r="AY37" s="6">
        <v>873.6</v>
      </c>
      <c r="AZ37" s="6">
        <v>0</v>
      </c>
      <c r="BA37" s="6">
        <v>15</v>
      </c>
      <c r="BB37" s="6">
        <v>0</v>
      </c>
      <c r="BC37" s="6">
        <v>960</v>
      </c>
      <c r="BD37" s="6">
        <v>0</v>
      </c>
      <c r="BE37" s="6">
        <v>0</v>
      </c>
      <c r="BF37" s="6">
        <v>0</v>
      </c>
      <c r="BG37" s="6">
        <v>0</v>
      </c>
      <c r="BH37" s="6">
        <v>5</v>
      </c>
      <c r="BI37" s="6">
        <v>15</v>
      </c>
      <c r="BJ37" s="6">
        <v>450</v>
      </c>
      <c r="BK37" s="6">
        <v>1486.8</v>
      </c>
      <c r="BL37" s="6">
        <v>5.020833333333334</v>
      </c>
      <c r="BM37" s="6">
        <v>15</v>
      </c>
      <c r="BN37" s="6">
        <v>386.6041666666667</v>
      </c>
      <c r="BO37" s="6">
        <v>1854.6</v>
      </c>
      <c r="BP37" s="6">
        <v>5.020833333333334</v>
      </c>
      <c r="BQ37" s="6">
        <v>15</v>
      </c>
      <c r="BR37" s="6">
        <v>386.6041666666667</v>
      </c>
      <c r="BS37" s="6">
        <v>1854.6</v>
      </c>
      <c r="BT37" s="6">
        <v>5.020833333333334</v>
      </c>
      <c r="BU37" s="6">
        <v>15</v>
      </c>
      <c r="BV37" s="6">
        <v>386.6041666666667</v>
      </c>
      <c r="BW37" s="6">
        <v>1854.6</v>
      </c>
      <c r="BX37" s="6">
        <v>5.020833333333334</v>
      </c>
      <c r="BY37" s="6">
        <v>15</v>
      </c>
      <c r="BZ37" s="6">
        <v>386.6041666666667</v>
      </c>
      <c r="CA37" s="6">
        <v>1854.6</v>
      </c>
      <c r="CB37" s="6">
        <v>5</v>
      </c>
      <c r="CC37" s="6">
        <v>15</v>
      </c>
      <c r="CD37" s="6">
        <v>535.5555555555555</v>
      </c>
      <c r="CE37" s="6">
        <v>960</v>
      </c>
      <c r="CF37" s="6">
        <v>5</v>
      </c>
      <c r="CG37" s="6">
        <v>15</v>
      </c>
      <c r="CH37" s="6">
        <v>385</v>
      </c>
      <c r="CI37" s="6">
        <v>960</v>
      </c>
      <c r="CJ37" s="15">
        <v>0</v>
      </c>
      <c r="CK37" s="15">
        <v>15</v>
      </c>
      <c r="CL37" s="15">
        <v>0</v>
      </c>
      <c r="CM37" s="15">
        <v>960</v>
      </c>
      <c r="CN37" s="15">
        <v>0</v>
      </c>
      <c r="CO37" s="15">
        <v>0</v>
      </c>
      <c r="CP37" s="15">
        <v>0</v>
      </c>
      <c r="CQ37" s="15">
        <v>40</v>
      </c>
      <c r="CR37" s="15">
        <v>5</v>
      </c>
      <c r="CS37" s="15">
        <v>15</v>
      </c>
      <c r="CT37" s="15">
        <v>450</v>
      </c>
      <c r="CU37" s="15">
        <v>960</v>
      </c>
      <c r="CV37" s="15">
        <v>5</v>
      </c>
      <c r="CW37" s="15">
        <v>15</v>
      </c>
      <c r="CX37" s="15">
        <v>385</v>
      </c>
      <c r="CY37" s="15">
        <v>1609.1478260869565</v>
      </c>
      <c r="CZ37" s="15">
        <v>5</v>
      </c>
      <c r="DA37" s="15">
        <v>15</v>
      </c>
      <c r="DB37" s="15">
        <v>385</v>
      </c>
      <c r="DC37" s="15">
        <v>1609.1478260869565</v>
      </c>
      <c r="DD37" s="15">
        <v>4</v>
      </c>
      <c r="DE37" s="15">
        <v>15</v>
      </c>
      <c r="DF37" s="15">
        <v>385</v>
      </c>
      <c r="DG37" s="15">
        <v>1609.1478260869565</v>
      </c>
      <c r="DH37" s="15">
        <v>5</v>
      </c>
      <c r="DI37" s="15">
        <v>15</v>
      </c>
      <c r="DJ37" s="15">
        <v>450</v>
      </c>
      <c r="DK37" s="15">
        <v>960</v>
      </c>
      <c r="DL37" s="15">
        <v>5</v>
      </c>
      <c r="DM37" s="15">
        <v>15</v>
      </c>
      <c r="DN37" s="15">
        <v>450</v>
      </c>
      <c r="DO37" s="15">
        <v>960</v>
      </c>
    </row>
    <row r="38" spans="1:119" ht="12.75">
      <c r="A38" s="4"/>
      <c r="B38" s="5" t="s">
        <v>37</v>
      </c>
      <c r="C38" s="5" t="s">
        <v>69</v>
      </c>
      <c r="D38" s="6">
        <v>0</v>
      </c>
      <c r="E38" s="6">
        <v>9.6</v>
      </c>
      <c r="F38" s="6">
        <v>0</v>
      </c>
      <c r="G38" s="6">
        <v>873.6</v>
      </c>
      <c r="H38" s="6">
        <v>0</v>
      </c>
      <c r="I38" s="6">
        <v>0</v>
      </c>
      <c r="J38" s="6">
        <v>0</v>
      </c>
      <c r="K38" s="6">
        <v>0</v>
      </c>
      <c r="L38" s="6">
        <v>3</v>
      </c>
      <c r="M38" s="6">
        <v>15</v>
      </c>
      <c r="N38" s="6">
        <v>270</v>
      </c>
      <c r="O38" s="6">
        <v>2000</v>
      </c>
      <c r="P38" s="6">
        <v>5</v>
      </c>
      <c r="Q38" s="6">
        <v>21</v>
      </c>
      <c r="R38" s="6">
        <v>535.1785714285714</v>
      </c>
      <c r="S38" s="6">
        <v>1870</v>
      </c>
      <c r="T38" s="6">
        <v>5</v>
      </c>
      <c r="U38" s="6">
        <v>15</v>
      </c>
      <c r="V38" s="6">
        <v>450</v>
      </c>
      <c r="W38" s="6">
        <v>1695</v>
      </c>
      <c r="X38" s="6">
        <v>5</v>
      </c>
      <c r="Y38" s="6">
        <v>15</v>
      </c>
      <c r="Z38" s="6">
        <v>464.1</v>
      </c>
      <c r="AA38" s="6">
        <v>960</v>
      </c>
      <c r="AB38" s="6">
        <v>5</v>
      </c>
      <c r="AC38" s="6">
        <v>15</v>
      </c>
      <c r="AD38" s="6">
        <v>450</v>
      </c>
      <c r="AE38" s="6">
        <v>1730</v>
      </c>
      <c r="AF38" s="6">
        <v>5.439236111111112</v>
      </c>
      <c r="AG38" s="6">
        <v>16.245185185185186</v>
      </c>
      <c r="AH38" s="6">
        <v>538.2</v>
      </c>
      <c r="AI38" s="6">
        <v>1218.388888888889</v>
      </c>
      <c r="AJ38" s="6">
        <v>5.351785714285715</v>
      </c>
      <c r="AK38" s="6">
        <v>15.984</v>
      </c>
      <c r="AL38" s="6">
        <v>856.2857142857143</v>
      </c>
      <c r="AM38" s="6">
        <v>1500</v>
      </c>
      <c r="AN38" s="6">
        <v>5</v>
      </c>
      <c r="AO38" s="6">
        <v>15</v>
      </c>
      <c r="AP38" s="6">
        <v>642.2142857142857</v>
      </c>
      <c r="AQ38" s="6">
        <v>1750</v>
      </c>
      <c r="AR38" s="6">
        <v>5</v>
      </c>
      <c r="AS38" s="6">
        <v>15</v>
      </c>
      <c r="AT38" s="6">
        <v>660</v>
      </c>
      <c r="AU38" s="6">
        <v>960</v>
      </c>
      <c r="AV38" s="6">
        <v>0</v>
      </c>
      <c r="AW38" s="6">
        <v>9.6</v>
      </c>
      <c r="AX38" s="6">
        <v>0</v>
      </c>
      <c r="AY38" s="6">
        <v>873.6</v>
      </c>
      <c r="AZ38" s="6">
        <v>3</v>
      </c>
      <c r="BA38" s="6">
        <v>15</v>
      </c>
      <c r="BB38" s="6">
        <v>231</v>
      </c>
      <c r="BC38" s="6">
        <v>960</v>
      </c>
      <c r="BD38" s="6">
        <v>0</v>
      </c>
      <c r="BE38" s="6">
        <v>0</v>
      </c>
      <c r="BF38" s="6">
        <v>0</v>
      </c>
      <c r="BG38" s="6">
        <v>0</v>
      </c>
      <c r="BH38" s="6">
        <v>4</v>
      </c>
      <c r="BI38" s="6">
        <v>15</v>
      </c>
      <c r="BJ38" s="6">
        <v>308</v>
      </c>
      <c r="BK38" s="6">
        <v>1377.6</v>
      </c>
      <c r="BL38" s="6">
        <v>5.020833333333334</v>
      </c>
      <c r="BM38" s="6">
        <v>15</v>
      </c>
      <c r="BN38" s="6">
        <v>386.6041666666667</v>
      </c>
      <c r="BO38" s="6">
        <v>1854.6</v>
      </c>
      <c r="BP38" s="6">
        <v>5.020833333333334</v>
      </c>
      <c r="BQ38" s="6">
        <v>15</v>
      </c>
      <c r="BR38" s="6">
        <v>386.6041666666667</v>
      </c>
      <c r="BS38" s="6">
        <v>1854.6</v>
      </c>
      <c r="BT38" s="6">
        <v>5.020833333333334</v>
      </c>
      <c r="BU38" s="6">
        <v>15</v>
      </c>
      <c r="BV38" s="6">
        <v>386.6041666666667</v>
      </c>
      <c r="BW38" s="6">
        <v>1854.6</v>
      </c>
      <c r="BX38" s="6">
        <v>5.020833333333334</v>
      </c>
      <c r="BY38" s="6">
        <v>15</v>
      </c>
      <c r="BZ38" s="6">
        <v>386.6041666666667</v>
      </c>
      <c r="CA38" s="6">
        <v>1854.6</v>
      </c>
      <c r="CB38" s="6">
        <v>5</v>
      </c>
      <c r="CC38" s="6">
        <v>15</v>
      </c>
      <c r="CD38" s="6">
        <v>535.5555555555555</v>
      </c>
      <c r="CE38" s="6">
        <v>960</v>
      </c>
      <c r="CF38" s="6">
        <v>5</v>
      </c>
      <c r="CG38" s="6">
        <v>15</v>
      </c>
      <c r="CH38" s="6">
        <v>535.5555555555555</v>
      </c>
      <c r="CI38" s="6">
        <v>960</v>
      </c>
      <c r="CJ38" s="15">
        <v>2</v>
      </c>
      <c r="CK38" s="15">
        <v>15</v>
      </c>
      <c r="CL38" s="15">
        <v>154</v>
      </c>
      <c r="CM38" s="15">
        <v>960</v>
      </c>
      <c r="CN38" s="15">
        <v>0</v>
      </c>
      <c r="CO38" s="15">
        <v>0</v>
      </c>
      <c r="CP38" s="15">
        <v>0</v>
      </c>
      <c r="CQ38" s="15">
        <v>40</v>
      </c>
      <c r="CR38" s="15">
        <v>4</v>
      </c>
      <c r="CS38" s="15">
        <v>15</v>
      </c>
      <c r="CT38" s="15">
        <v>420</v>
      </c>
      <c r="CU38" s="15">
        <v>960</v>
      </c>
      <c r="CV38" s="15">
        <v>5</v>
      </c>
      <c r="CW38" s="15">
        <v>15</v>
      </c>
      <c r="CX38" s="15">
        <v>385</v>
      </c>
      <c r="CY38" s="15">
        <v>1609.1478260869565</v>
      </c>
      <c r="CZ38" s="15">
        <v>5</v>
      </c>
      <c r="DA38" s="15">
        <v>15</v>
      </c>
      <c r="DB38" s="15">
        <v>385</v>
      </c>
      <c r="DC38" s="15">
        <v>1609.1478260869565</v>
      </c>
      <c r="DD38" s="15">
        <v>5</v>
      </c>
      <c r="DE38" s="15">
        <v>15</v>
      </c>
      <c r="DF38" s="15">
        <v>385</v>
      </c>
      <c r="DG38" s="15">
        <v>1609.1478260869565</v>
      </c>
      <c r="DH38" s="15">
        <v>5</v>
      </c>
      <c r="DI38" s="15">
        <v>15</v>
      </c>
      <c r="DJ38" s="15">
        <v>450</v>
      </c>
      <c r="DK38" s="15">
        <v>960</v>
      </c>
      <c r="DL38" s="15">
        <v>4</v>
      </c>
      <c r="DM38" s="15">
        <v>15</v>
      </c>
      <c r="DN38" s="15">
        <v>364</v>
      </c>
      <c r="DO38" s="15">
        <v>960</v>
      </c>
    </row>
    <row r="39" spans="1:119" ht="12.75">
      <c r="A39" s="4"/>
      <c r="B39" s="5" t="s">
        <v>37</v>
      </c>
      <c r="C39" s="5" t="s">
        <v>70</v>
      </c>
      <c r="D39" s="6">
        <v>0</v>
      </c>
      <c r="E39" s="6">
        <v>2.2</v>
      </c>
      <c r="F39" s="6">
        <v>0</v>
      </c>
      <c r="G39" s="6">
        <v>455</v>
      </c>
      <c r="H39" s="6">
        <v>0</v>
      </c>
      <c r="I39" s="6">
        <v>0</v>
      </c>
      <c r="J39" s="6">
        <v>0</v>
      </c>
      <c r="K39" s="6">
        <v>100</v>
      </c>
      <c r="L39" s="6">
        <v>0</v>
      </c>
      <c r="M39" s="6">
        <v>15</v>
      </c>
      <c r="N39" s="6">
        <v>0</v>
      </c>
      <c r="O39" s="6">
        <v>2400</v>
      </c>
      <c r="P39" s="6">
        <v>6.3</v>
      </c>
      <c r="Q39" s="6">
        <v>52.239151643690356</v>
      </c>
      <c r="R39" s="6">
        <v>485.1</v>
      </c>
      <c r="S39" s="6">
        <v>3917.9363732767765</v>
      </c>
      <c r="T39" s="6">
        <v>0</v>
      </c>
      <c r="U39" s="6">
        <v>15</v>
      </c>
      <c r="V39" s="6">
        <v>0</v>
      </c>
      <c r="W39" s="6">
        <v>2400</v>
      </c>
      <c r="X39" s="6">
        <v>0</v>
      </c>
      <c r="Y39" s="6">
        <v>5.5</v>
      </c>
      <c r="Z39" s="6">
        <v>0</v>
      </c>
      <c r="AA39" s="6">
        <v>880</v>
      </c>
      <c r="AB39" s="6">
        <v>0</v>
      </c>
      <c r="AC39" s="6">
        <v>5.866666666666667</v>
      </c>
      <c r="AD39" s="6">
        <v>0</v>
      </c>
      <c r="AE39" s="6">
        <v>938.6666666666667</v>
      </c>
      <c r="AF39" s="6">
        <v>0</v>
      </c>
      <c r="AG39" s="6">
        <v>5.971428571428572</v>
      </c>
      <c r="AH39" s="6">
        <v>0</v>
      </c>
      <c r="AI39" s="6">
        <v>955.4285714285716</v>
      </c>
      <c r="AJ39" s="6">
        <v>5</v>
      </c>
      <c r="AK39" s="6">
        <v>41.79132131495228</v>
      </c>
      <c r="AL39" s="6">
        <v>350</v>
      </c>
      <c r="AM39" s="6">
        <v>3134.349098621421</v>
      </c>
      <c r="AN39" s="6">
        <v>0</v>
      </c>
      <c r="AO39" s="6">
        <v>5.5</v>
      </c>
      <c r="AP39" s="6">
        <v>0</v>
      </c>
      <c r="AQ39" s="6">
        <v>880</v>
      </c>
      <c r="AR39" s="6">
        <v>0</v>
      </c>
      <c r="AS39" s="6">
        <v>5.866666666666667</v>
      </c>
      <c r="AT39" s="6">
        <v>0</v>
      </c>
      <c r="AU39" s="6">
        <v>938.6666666666667</v>
      </c>
      <c r="AV39" s="6">
        <v>0</v>
      </c>
      <c r="AW39" s="6">
        <v>5.5</v>
      </c>
      <c r="AX39" s="6">
        <v>0</v>
      </c>
      <c r="AY39" s="6">
        <v>880</v>
      </c>
      <c r="AZ39" s="6">
        <v>0</v>
      </c>
      <c r="BA39" s="6">
        <v>6</v>
      </c>
      <c r="BB39" s="6">
        <v>0</v>
      </c>
      <c r="BC39" s="6">
        <v>546</v>
      </c>
      <c r="BD39" s="6">
        <v>0</v>
      </c>
      <c r="BE39" s="6">
        <v>1.5</v>
      </c>
      <c r="BF39" s="6">
        <v>0</v>
      </c>
      <c r="BG39" s="6">
        <v>160</v>
      </c>
      <c r="BH39" s="6">
        <v>0</v>
      </c>
      <c r="BI39" s="6">
        <v>5.5</v>
      </c>
      <c r="BJ39" s="6">
        <v>0</v>
      </c>
      <c r="BK39" s="6">
        <v>880</v>
      </c>
      <c r="BL39" s="6">
        <v>0</v>
      </c>
      <c r="BM39" s="6">
        <v>5.622222222222223</v>
      </c>
      <c r="BN39" s="6">
        <v>0</v>
      </c>
      <c r="BO39" s="6">
        <v>899.5555555555557</v>
      </c>
      <c r="BP39" s="6">
        <v>0</v>
      </c>
      <c r="BQ39" s="6">
        <v>5.72</v>
      </c>
      <c r="BR39" s="6">
        <v>0</v>
      </c>
      <c r="BS39" s="6">
        <v>915.2</v>
      </c>
      <c r="BT39" s="6">
        <v>0</v>
      </c>
      <c r="BU39" s="6">
        <v>5.5</v>
      </c>
      <c r="BV39" s="6">
        <v>0</v>
      </c>
      <c r="BW39" s="6">
        <v>880</v>
      </c>
      <c r="BX39" s="6">
        <v>0</v>
      </c>
      <c r="BY39" s="6">
        <v>5.5</v>
      </c>
      <c r="BZ39" s="6">
        <v>0</v>
      </c>
      <c r="CA39" s="6">
        <v>880</v>
      </c>
      <c r="CB39" s="6">
        <v>0</v>
      </c>
      <c r="CC39" s="6">
        <v>5.72</v>
      </c>
      <c r="CD39" s="6">
        <v>0</v>
      </c>
      <c r="CE39" s="6">
        <v>915.2</v>
      </c>
      <c r="CF39" s="6">
        <v>0</v>
      </c>
      <c r="CG39" s="6">
        <v>5.5</v>
      </c>
      <c r="CH39" s="6">
        <v>0</v>
      </c>
      <c r="CI39" s="6">
        <v>880</v>
      </c>
      <c r="CJ39" s="15">
        <v>0</v>
      </c>
      <c r="CK39" s="15">
        <v>6</v>
      </c>
      <c r="CL39" s="15">
        <v>0</v>
      </c>
      <c r="CM39" s="15">
        <v>546</v>
      </c>
      <c r="CN39" s="15">
        <v>0</v>
      </c>
      <c r="CO39" s="15">
        <v>0</v>
      </c>
      <c r="CP39" s="15">
        <v>0</v>
      </c>
      <c r="CQ39" s="15">
        <v>100</v>
      </c>
      <c r="CR39" s="15">
        <v>0</v>
      </c>
      <c r="CS39" s="15">
        <v>5.5</v>
      </c>
      <c r="CT39" s="15">
        <v>0</v>
      </c>
      <c r="CU39" s="15">
        <v>880</v>
      </c>
      <c r="CV39" s="15">
        <v>0</v>
      </c>
      <c r="CW39" s="15">
        <v>5.5</v>
      </c>
      <c r="CX39" s="15">
        <v>0</v>
      </c>
      <c r="CY39" s="15">
        <v>880</v>
      </c>
      <c r="CZ39" s="15">
        <v>0</v>
      </c>
      <c r="DA39" s="15">
        <v>5.5</v>
      </c>
      <c r="DB39" s="15">
        <v>0</v>
      </c>
      <c r="DC39" s="15">
        <v>880</v>
      </c>
      <c r="DD39" s="15">
        <v>0</v>
      </c>
      <c r="DE39" s="15">
        <v>5.657142857142858</v>
      </c>
      <c r="DF39" s="15">
        <v>0</v>
      </c>
      <c r="DG39" s="15">
        <v>905.1428571428573</v>
      </c>
      <c r="DH39" s="15">
        <v>0</v>
      </c>
      <c r="DI39" s="15">
        <v>5.5</v>
      </c>
      <c r="DJ39" s="15">
        <v>0</v>
      </c>
      <c r="DK39" s="15">
        <v>880</v>
      </c>
      <c r="DL39" s="15">
        <v>0</v>
      </c>
      <c r="DM39" s="15">
        <v>5.5</v>
      </c>
      <c r="DN39" s="15">
        <v>0</v>
      </c>
      <c r="DO39" s="15">
        <v>880</v>
      </c>
    </row>
    <row r="40" spans="1:119" ht="12.75">
      <c r="A40" s="4"/>
      <c r="B40" s="5" t="s">
        <v>37</v>
      </c>
      <c r="C40" s="5" t="s">
        <v>71</v>
      </c>
      <c r="D40" s="6">
        <v>0</v>
      </c>
      <c r="E40" s="6">
        <v>3.3</v>
      </c>
      <c r="F40" s="6">
        <v>0</v>
      </c>
      <c r="G40" s="6">
        <v>528</v>
      </c>
      <c r="H40" s="6">
        <v>0</v>
      </c>
      <c r="I40" s="6">
        <v>0</v>
      </c>
      <c r="J40" s="6">
        <v>0</v>
      </c>
      <c r="K40" s="6">
        <v>81</v>
      </c>
      <c r="L40" s="6">
        <v>0</v>
      </c>
      <c r="M40" s="6">
        <v>15</v>
      </c>
      <c r="N40" s="6">
        <v>0</v>
      </c>
      <c r="O40" s="6">
        <v>2400</v>
      </c>
      <c r="P40" s="6">
        <v>5</v>
      </c>
      <c r="Q40" s="6">
        <v>52.239151643690356</v>
      </c>
      <c r="R40" s="6">
        <v>385</v>
      </c>
      <c r="S40" s="6">
        <v>3917.9363732767765</v>
      </c>
      <c r="T40" s="6">
        <v>0</v>
      </c>
      <c r="U40" s="6">
        <v>15</v>
      </c>
      <c r="V40" s="6">
        <v>0</v>
      </c>
      <c r="W40" s="6">
        <v>2400</v>
      </c>
      <c r="X40" s="6">
        <v>0</v>
      </c>
      <c r="Y40" s="6">
        <v>5.5</v>
      </c>
      <c r="Z40" s="6">
        <v>0</v>
      </c>
      <c r="AA40" s="6">
        <v>880</v>
      </c>
      <c r="AB40" s="6">
        <v>0</v>
      </c>
      <c r="AC40" s="6">
        <v>5.866666666666667</v>
      </c>
      <c r="AD40" s="6">
        <v>0</v>
      </c>
      <c r="AE40" s="6">
        <v>938.6666666666667</v>
      </c>
      <c r="AF40" s="6">
        <v>0</v>
      </c>
      <c r="AG40" s="6">
        <v>5.657142857142858</v>
      </c>
      <c r="AH40" s="6">
        <v>0</v>
      </c>
      <c r="AI40" s="6">
        <v>905.1428571428573</v>
      </c>
      <c r="AJ40" s="6">
        <v>5</v>
      </c>
      <c r="AK40" s="6">
        <v>41.79132131495228</v>
      </c>
      <c r="AL40" s="6">
        <v>350</v>
      </c>
      <c r="AM40" s="6">
        <v>3134.349098621421</v>
      </c>
      <c r="AN40" s="6">
        <v>0</v>
      </c>
      <c r="AO40" s="6">
        <v>5.5</v>
      </c>
      <c r="AP40" s="6">
        <v>0</v>
      </c>
      <c r="AQ40" s="6">
        <v>880</v>
      </c>
      <c r="AR40" s="6">
        <v>0</v>
      </c>
      <c r="AS40" s="6">
        <v>5.866666666666667</v>
      </c>
      <c r="AT40" s="6">
        <v>0</v>
      </c>
      <c r="AU40" s="6">
        <v>938.6666666666667</v>
      </c>
      <c r="AV40" s="6">
        <v>0</v>
      </c>
      <c r="AW40" s="6">
        <v>5.5</v>
      </c>
      <c r="AX40" s="6">
        <v>0</v>
      </c>
      <c r="AY40" s="6">
        <v>880</v>
      </c>
      <c r="AZ40" s="6">
        <v>0</v>
      </c>
      <c r="BA40" s="6">
        <v>6</v>
      </c>
      <c r="BB40" s="6">
        <v>0</v>
      </c>
      <c r="BC40" s="6">
        <v>540</v>
      </c>
      <c r="BD40" s="6">
        <v>0</v>
      </c>
      <c r="BE40" s="6">
        <v>1.5</v>
      </c>
      <c r="BF40" s="6">
        <v>0</v>
      </c>
      <c r="BG40" s="6">
        <v>160</v>
      </c>
      <c r="BH40" s="6">
        <v>0</v>
      </c>
      <c r="BI40" s="6">
        <v>4.4</v>
      </c>
      <c r="BJ40" s="6">
        <v>0</v>
      </c>
      <c r="BK40" s="6">
        <v>704</v>
      </c>
      <c r="BL40" s="6">
        <v>0</v>
      </c>
      <c r="BM40" s="6">
        <v>5.622222222222223</v>
      </c>
      <c r="BN40" s="6">
        <v>0</v>
      </c>
      <c r="BO40" s="6">
        <v>899.5555555555557</v>
      </c>
      <c r="BP40" s="6">
        <v>0</v>
      </c>
      <c r="BQ40" s="6">
        <v>5.72</v>
      </c>
      <c r="BR40" s="6">
        <v>0</v>
      </c>
      <c r="BS40" s="6">
        <v>915.2</v>
      </c>
      <c r="BT40" s="6">
        <v>0</v>
      </c>
      <c r="BU40" s="6">
        <v>5.5</v>
      </c>
      <c r="BV40" s="6">
        <v>0</v>
      </c>
      <c r="BW40" s="6">
        <v>880</v>
      </c>
      <c r="BX40" s="6">
        <v>0</v>
      </c>
      <c r="BY40" s="6">
        <v>5.5</v>
      </c>
      <c r="BZ40" s="6">
        <v>0</v>
      </c>
      <c r="CA40" s="6">
        <v>880</v>
      </c>
      <c r="CB40" s="6">
        <v>0</v>
      </c>
      <c r="CC40" s="6">
        <v>5.72</v>
      </c>
      <c r="CD40" s="6">
        <v>0</v>
      </c>
      <c r="CE40" s="6">
        <v>915.2</v>
      </c>
      <c r="CF40" s="6">
        <v>0</v>
      </c>
      <c r="CG40" s="6">
        <v>5.5</v>
      </c>
      <c r="CH40" s="6">
        <v>0</v>
      </c>
      <c r="CI40" s="6">
        <v>880</v>
      </c>
      <c r="CJ40" s="15">
        <v>0</v>
      </c>
      <c r="CK40" s="15">
        <v>6</v>
      </c>
      <c r="CL40" s="15">
        <v>0</v>
      </c>
      <c r="CM40" s="15">
        <v>540</v>
      </c>
      <c r="CN40" s="15">
        <v>0</v>
      </c>
      <c r="CO40" s="15">
        <v>0</v>
      </c>
      <c r="CP40" s="15">
        <v>0</v>
      </c>
      <c r="CQ40" s="15">
        <v>102</v>
      </c>
      <c r="CR40" s="15">
        <v>0</v>
      </c>
      <c r="CS40" s="15">
        <v>5.5</v>
      </c>
      <c r="CT40" s="15">
        <v>0</v>
      </c>
      <c r="CU40" s="15">
        <v>880</v>
      </c>
      <c r="CV40" s="15">
        <v>0</v>
      </c>
      <c r="CW40" s="15">
        <v>5.5</v>
      </c>
      <c r="CX40" s="15">
        <v>0</v>
      </c>
      <c r="CY40" s="15">
        <v>880</v>
      </c>
      <c r="CZ40" s="15">
        <v>0</v>
      </c>
      <c r="DA40" s="15">
        <v>5.5</v>
      </c>
      <c r="DB40" s="15">
        <v>0</v>
      </c>
      <c r="DC40" s="15">
        <v>880</v>
      </c>
      <c r="DD40" s="15">
        <v>0</v>
      </c>
      <c r="DE40" s="15">
        <v>5.657142857142858</v>
      </c>
      <c r="DF40" s="15">
        <v>0</v>
      </c>
      <c r="DG40" s="15">
        <v>905.1428571428573</v>
      </c>
      <c r="DH40" s="15">
        <v>0</v>
      </c>
      <c r="DI40" s="15">
        <v>5.5</v>
      </c>
      <c r="DJ40" s="15">
        <v>0</v>
      </c>
      <c r="DK40" s="15">
        <v>880</v>
      </c>
      <c r="DL40" s="15">
        <v>0</v>
      </c>
      <c r="DM40" s="15">
        <v>5.5</v>
      </c>
      <c r="DN40" s="15">
        <v>0</v>
      </c>
      <c r="DO40" s="15">
        <v>880</v>
      </c>
    </row>
    <row r="41" spans="1:119" ht="12.75">
      <c r="A41" s="4"/>
      <c r="B41" s="5" t="s">
        <v>37</v>
      </c>
      <c r="C41" s="5" t="s">
        <v>72</v>
      </c>
      <c r="D41" s="6">
        <v>0</v>
      </c>
      <c r="E41" s="6">
        <v>21.6</v>
      </c>
      <c r="F41" s="6">
        <v>0</v>
      </c>
      <c r="G41" s="6">
        <v>3141.6</v>
      </c>
      <c r="H41" s="6">
        <v>0</v>
      </c>
      <c r="I41" s="6">
        <v>4</v>
      </c>
      <c r="J41" s="6">
        <v>0</v>
      </c>
      <c r="K41" s="6">
        <v>364</v>
      </c>
      <c r="L41" s="6">
        <v>5</v>
      </c>
      <c r="M41" s="6">
        <v>48</v>
      </c>
      <c r="N41" s="6">
        <v>450</v>
      </c>
      <c r="O41" s="6">
        <v>6888</v>
      </c>
      <c r="P41" s="6">
        <v>5</v>
      </c>
      <c r="Q41" s="6">
        <v>48.6</v>
      </c>
      <c r="R41" s="6">
        <v>450</v>
      </c>
      <c r="S41" s="6">
        <v>7404.6</v>
      </c>
      <c r="T41" s="6">
        <v>5</v>
      </c>
      <c r="U41" s="6">
        <v>20.4</v>
      </c>
      <c r="V41" s="6">
        <v>450</v>
      </c>
      <c r="W41" s="6">
        <v>3264</v>
      </c>
      <c r="X41" s="6">
        <v>5</v>
      </c>
      <c r="Y41" s="6">
        <v>26.76666666666667</v>
      </c>
      <c r="Z41" s="6">
        <v>450</v>
      </c>
      <c r="AA41" s="6">
        <v>4282.666666666667</v>
      </c>
      <c r="AB41" s="6">
        <v>5</v>
      </c>
      <c r="AC41" s="6">
        <v>48</v>
      </c>
      <c r="AD41" s="6">
        <v>450</v>
      </c>
      <c r="AE41" s="6">
        <v>7728</v>
      </c>
      <c r="AF41" s="6">
        <v>5</v>
      </c>
      <c r="AG41" s="6">
        <v>30.17142857142857</v>
      </c>
      <c r="AH41" s="6">
        <v>450</v>
      </c>
      <c r="AI41" s="6">
        <v>4827.428571428572</v>
      </c>
      <c r="AJ41" s="6">
        <v>5</v>
      </c>
      <c r="AK41" s="6">
        <v>40</v>
      </c>
      <c r="AL41" s="6">
        <v>450</v>
      </c>
      <c r="AM41" s="6">
        <v>6048</v>
      </c>
      <c r="AN41" s="6">
        <v>5</v>
      </c>
      <c r="AO41" s="6">
        <v>21.6</v>
      </c>
      <c r="AP41" s="6">
        <v>450</v>
      </c>
      <c r="AQ41" s="6">
        <v>3141.6</v>
      </c>
      <c r="AR41" s="6">
        <v>5</v>
      </c>
      <c r="AS41" s="6">
        <v>20.8</v>
      </c>
      <c r="AT41" s="6">
        <v>450</v>
      </c>
      <c r="AU41" s="6">
        <v>3012.8</v>
      </c>
      <c r="AV41" s="6">
        <v>0</v>
      </c>
      <c r="AW41" s="6">
        <v>21.6</v>
      </c>
      <c r="AX41" s="6">
        <v>0</v>
      </c>
      <c r="AY41" s="6">
        <v>3141.6</v>
      </c>
      <c r="AZ41" s="6">
        <v>5</v>
      </c>
      <c r="BA41" s="6">
        <v>15</v>
      </c>
      <c r="BB41" s="6">
        <v>450</v>
      </c>
      <c r="BC41" s="6">
        <v>2400</v>
      </c>
      <c r="BD41" s="6">
        <v>0</v>
      </c>
      <c r="BE41" s="6">
        <v>4</v>
      </c>
      <c r="BF41" s="6">
        <v>0</v>
      </c>
      <c r="BG41" s="6">
        <v>364</v>
      </c>
      <c r="BH41" s="6">
        <v>5</v>
      </c>
      <c r="BI41" s="6">
        <v>15</v>
      </c>
      <c r="BJ41" s="6">
        <v>450</v>
      </c>
      <c r="BK41" s="6">
        <v>2400</v>
      </c>
      <c r="BL41" s="6">
        <v>5</v>
      </c>
      <c r="BM41" s="6">
        <v>27.257142857142856</v>
      </c>
      <c r="BN41" s="6">
        <v>450</v>
      </c>
      <c r="BO41" s="6">
        <v>3770.4</v>
      </c>
      <c r="BP41" s="6">
        <v>5</v>
      </c>
      <c r="BQ41" s="6">
        <v>27.257142857142856</v>
      </c>
      <c r="BR41" s="6">
        <v>450</v>
      </c>
      <c r="BS41" s="6">
        <v>3770.4</v>
      </c>
      <c r="BT41" s="6">
        <v>5</v>
      </c>
      <c r="BU41" s="6">
        <v>27.257142857142856</v>
      </c>
      <c r="BV41" s="6">
        <v>450</v>
      </c>
      <c r="BW41" s="6">
        <v>3770.4</v>
      </c>
      <c r="BX41" s="6">
        <v>5</v>
      </c>
      <c r="BY41" s="6">
        <v>27.257142857142856</v>
      </c>
      <c r="BZ41" s="6">
        <v>450</v>
      </c>
      <c r="CA41" s="6">
        <v>3770.4</v>
      </c>
      <c r="CB41" s="6">
        <v>5</v>
      </c>
      <c r="CC41" s="6">
        <v>15</v>
      </c>
      <c r="CD41" s="6">
        <v>450</v>
      </c>
      <c r="CE41" s="6">
        <v>2400</v>
      </c>
      <c r="CF41" s="6">
        <v>5</v>
      </c>
      <c r="CG41" s="6">
        <v>15</v>
      </c>
      <c r="CH41" s="6">
        <v>450</v>
      </c>
      <c r="CI41" s="6">
        <v>2400</v>
      </c>
      <c r="CJ41" s="15">
        <v>5</v>
      </c>
      <c r="CK41" s="15">
        <v>15</v>
      </c>
      <c r="CL41" s="15">
        <v>450</v>
      </c>
      <c r="CM41" s="15">
        <v>2400</v>
      </c>
      <c r="CN41" s="15">
        <v>0</v>
      </c>
      <c r="CO41" s="6">
        <v>4</v>
      </c>
      <c r="CP41" s="6">
        <v>0</v>
      </c>
      <c r="CQ41" s="6">
        <v>364</v>
      </c>
      <c r="CR41" s="15">
        <v>5</v>
      </c>
      <c r="CS41" s="15">
        <v>15</v>
      </c>
      <c r="CT41" s="15">
        <v>450</v>
      </c>
      <c r="CU41" s="15">
        <v>2400</v>
      </c>
      <c r="CV41" s="15">
        <v>5</v>
      </c>
      <c r="CW41" s="15">
        <v>18.57391304347826</v>
      </c>
      <c r="CX41" s="15">
        <v>450</v>
      </c>
      <c r="CY41" s="15">
        <v>2971.8260869565215</v>
      </c>
      <c r="CZ41" s="15">
        <v>5</v>
      </c>
      <c r="DA41" s="15">
        <v>18.57391304347826</v>
      </c>
      <c r="DB41" s="15">
        <v>450</v>
      </c>
      <c r="DC41" s="15">
        <v>2535.75</v>
      </c>
      <c r="DD41" s="15">
        <v>5</v>
      </c>
      <c r="DE41" s="15">
        <v>20</v>
      </c>
      <c r="DF41" s="15">
        <v>450</v>
      </c>
      <c r="DG41" s="15">
        <v>3220</v>
      </c>
      <c r="DH41" s="15">
        <v>5</v>
      </c>
      <c r="DI41" s="15">
        <v>15</v>
      </c>
      <c r="DJ41" s="15">
        <v>450</v>
      </c>
      <c r="DK41" s="15">
        <v>2400</v>
      </c>
      <c r="DL41" s="15">
        <v>5</v>
      </c>
      <c r="DM41" s="15">
        <v>15</v>
      </c>
      <c r="DN41" s="15">
        <v>450</v>
      </c>
      <c r="DO41" s="15">
        <v>2400</v>
      </c>
    </row>
    <row r="42" spans="1:119" ht="12.75">
      <c r="A42" s="4"/>
      <c r="B42" s="5" t="s">
        <v>37</v>
      </c>
      <c r="C42" s="5" t="s">
        <v>73</v>
      </c>
      <c r="D42" s="6">
        <v>0</v>
      </c>
      <c r="E42" s="6">
        <v>22.8</v>
      </c>
      <c r="F42" s="6">
        <v>0</v>
      </c>
      <c r="G42" s="6">
        <v>3292.8</v>
      </c>
      <c r="H42" s="6">
        <v>0</v>
      </c>
      <c r="I42" s="6">
        <v>4</v>
      </c>
      <c r="J42" s="6">
        <v>0</v>
      </c>
      <c r="K42" s="6">
        <v>364</v>
      </c>
      <c r="L42" s="6">
        <v>5</v>
      </c>
      <c r="M42" s="6">
        <v>15</v>
      </c>
      <c r="N42" s="6">
        <v>450</v>
      </c>
      <c r="O42" s="6">
        <v>2400</v>
      </c>
      <c r="P42" s="6">
        <v>5</v>
      </c>
      <c r="Q42" s="6">
        <v>34.8</v>
      </c>
      <c r="R42" s="6">
        <v>450</v>
      </c>
      <c r="S42" s="6">
        <v>5014.8</v>
      </c>
      <c r="T42" s="6">
        <v>5</v>
      </c>
      <c r="U42" s="6">
        <v>48</v>
      </c>
      <c r="V42" s="6">
        <v>450</v>
      </c>
      <c r="W42" s="6">
        <v>7644</v>
      </c>
      <c r="X42" s="6">
        <v>5</v>
      </c>
      <c r="Y42" s="6">
        <v>28.4</v>
      </c>
      <c r="Z42" s="6">
        <v>450</v>
      </c>
      <c r="AA42" s="6">
        <v>4152.4</v>
      </c>
      <c r="AB42" s="6">
        <v>5</v>
      </c>
      <c r="AC42" s="6">
        <v>30.066666666666666</v>
      </c>
      <c r="AD42" s="6">
        <v>450</v>
      </c>
      <c r="AE42" s="6">
        <v>4810.666666666667</v>
      </c>
      <c r="AF42" s="6">
        <v>5</v>
      </c>
      <c r="AG42" s="6">
        <v>30.17142857142857</v>
      </c>
      <c r="AH42" s="6">
        <v>450</v>
      </c>
      <c r="AI42" s="6">
        <v>4545.6</v>
      </c>
      <c r="AJ42" s="6">
        <v>5</v>
      </c>
      <c r="AK42" s="6">
        <v>41.6</v>
      </c>
      <c r="AL42" s="6">
        <v>450</v>
      </c>
      <c r="AM42" s="6">
        <v>6081.6</v>
      </c>
      <c r="AN42" s="6">
        <v>5</v>
      </c>
      <c r="AO42" s="6">
        <v>34.8</v>
      </c>
      <c r="AP42" s="6">
        <v>450</v>
      </c>
      <c r="AQ42" s="6">
        <v>5602.8</v>
      </c>
      <c r="AR42" s="6">
        <v>5</v>
      </c>
      <c r="AS42" s="6">
        <v>21.6</v>
      </c>
      <c r="AT42" s="6">
        <v>450</v>
      </c>
      <c r="AU42" s="6">
        <v>3141.6</v>
      </c>
      <c r="AV42" s="6">
        <v>0</v>
      </c>
      <c r="AW42" s="6">
        <v>22.8</v>
      </c>
      <c r="AX42" s="6">
        <v>0</v>
      </c>
      <c r="AY42" s="6">
        <v>3292.8</v>
      </c>
      <c r="AZ42" s="6">
        <v>5</v>
      </c>
      <c r="BA42" s="6">
        <v>15</v>
      </c>
      <c r="BB42" s="6">
        <v>450</v>
      </c>
      <c r="BC42" s="6">
        <v>2400</v>
      </c>
      <c r="BD42" s="6">
        <v>0</v>
      </c>
      <c r="BE42" s="6">
        <v>4</v>
      </c>
      <c r="BF42" s="6">
        <v>0</v>
      </c>
      <c r="BG42" s="6">
        <v>364</v>
      </c>
      <c r="BH42" s="6">
        <v>5</v>
      </c>
      <c r="BI42" s="6">
        <v>15</v>
      </c>
      <c r="BJ42" s="6">
        <v>450</v>
      </c>
      <c r="BK42" s="6">
        <v>2400</v>
      </c>
      <c r="BL42" s="6">
        <v>5</v>
      </c>
      <c r="BM42" s="6">
        <v>27.257142857142856</v>
      </c>
      <c r="BN42" s="6">
        <v>450</v>
      </c>
      <c r="BO42" s="6">
        <v>3782.4</v>
      </c>
      <c r="BP42" s="6">
        <v>5</v>
      </c>
      <c r="BQ42" s="6">
        <v>27.257142857142856</v>
      </c>
      <c r="BR42" s="6">
        <v>450</v>
      </c>
      <c r="BS42" s="6">
        <v>3782.4</v>
      </c>
      <c r="BT42" s="6">
        <v>5</v>
      </c>
      <c r="BU42" s="6">
        <v>27.257142857142856</v>
      </c>
      <c r="BV42" s="6">
        <v>450</v>
      </c>
      <c r="BW42" s="6">
        <v>3782.4</v>
      </c>
      <c r="BX42" s="6">
        <v>5</v>
      </c>
      <c r="BY42" s="6">
        <v>27.257142857142856</v>
      </c>
      <c r="BZ42" s="6">
        <v>450</v>
      </c>
      <c r="CA42" s="6">
        <v>3782.4</v>
      </c>
      <c r="CB42" s="6">
        <v>5</v>
      </c>
      <c r="CC42" s="6">
        <v>19.36</v>
      </c>
      <c r="CD42" s="6">
        <v>450</v>
      </c>
      <c r="CE42" s="6">
        <v>3097.6</v>
      </c>
      <c r="CF42" s="6">
        <v>5</v>
      </c>
      <c r="CG42" s="6">
        <v>15</v>
      </c>
      <c r="CH42" s="6">
        <v>450</v>
      </c>
      <c r="CI42" s="6">
        <v>2400</v>
      </c>
      <c r="CJ42" s="15">
        <v>5</v>
      </c>
      <c r="CK42" s="15">
        <v>15</v>
      </c>
      <c r="CL42" s="15">
        <v>450</v>
      </c>
      <c r="CM42" s="15">
        <v>2400</v>
      </c>
      <c r="CN42" s="15">
        <v>0</v>
      </c>
      <c r="CO42" s="6">
        <v>4</v>
      </c>
      <c r="CP42" s="6">
        <v>0</v>
      </c>
      <c r="CQ42" s="6">
        <v>543</v>
      </c>
      <c r="CR42" s="15">
        <v>5</v>
      </c>
      <c r="CS42" s="15">
        <v>15</v>
      </c>
      <c r="CT42" s="15">
        <v>450</v>
      </c>
      <c r="CU42" s="15">
        <v>2400</v>
      </c>
      <c r="CV42" s="15">
        <v>5</v>
      </c>
      <c r="CW42" s="15">
        <v>18.57391304347826</v>
      </c>
      <c r="CX42" s="15">
        <v>450</v>
      </c>
      <c r="CY42" s="15">
        <v>2400</v>
      </c>
      <c r="CZ42" s="15">
        <v>5</v>
      </c>
      <c r="DA42" s="15">
        <v>18.57391304347826</v>
      </c>
      <c r="DB42" s="15">
        <v>450</v>
      </c>
      <c r="DC42" s="15">
        <v>2415</v>
      </c>
      <c r="DD42" s="15">
        <v>5</v>
      </c>
      <c r="DE42" s="15">
        <v>20</v>
      </c>
      <c r="DF42" s="15">
        <v>450</v>
      </c>
      <c r="DG42" s="15">
        <v>3200</v>
      </c>
      <c r="DH42" s="15">
        <v>5</v>
      </c>
      <c r="DI42" s="15">
        <v>15</v>
      </c>
      <c r="DJ42" s="15">
        <v>450</v>
      </c>
      <c r="DK42" s="15">
        <v>2400</v>
      </c>
      <c r="DL42" s="15">
        <v>5</v>
      </c>
      <c r="DM42" s="15">
        <v>15</v>
      </c>
      <c r="DN42" s="15">
        <v>450</v>
      </c>
      <c r="DO42" s="15">
        <v>2400</v>
      </c>
    </row>
    <row r="43" spans="1:119" ht="12.75">
      <c r="A43" s="4"/>
      <c r="B43" s="5" t="s">
        <v>37</v>
      </c>
      <c r="C43" s="5" t="s">
        <v>74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15</v>
      </c>
      <c r="N43" s="6">
        <v>0</v>
      </c>
      <c r="O43" s="6">
        <v>3306</v>
      </c>
      <c r="P43" s="6">
        <v>5</v>
      </c>
      <c r="Q43" s="6">
        <v>87.5323076923077</v>
      </c>
      <c r="R43" s="6">
        <f>5*160</f>
        <v>800</v>
      </c>
      <c r="S43" s="6">
        <v>6900</v>
      </c>
      <c r="T43" s="6">
        <v>5</v>
      </c>
      <c r="U43" s="6">
        <v>20</v>
      </c>
      <c r="V43" s="6">
        <f>5*160</f>
        <v>800</v>
      </c>
      <c r="W43" s="6">
        <f>20*160</f>
        <v>3200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16.97142857142857</v>
      </c>
      <c r="AH43" s="6">
        <v>0</v>
      </c>
      <c r="AI43" s="6">
        <v>2715.4285714285716</v>
      </c>
      <c r="AJ43" s="6">
        <v>0</v>
      </c>
      <c r="AK43" s="6">
        <v>15</v>
      </c>
      <c r="AL43" s="6">
        <v>0</v>
      </c>
      <c r="AM43" s="6">
        <v>2400</v>
      </c>
      <c r="AN43" s="6">
        <v>0</v>
      </c>
      <c r="AO43" s="6">
        <v>15</v>
      </c>
      <c r="AP43" s="6">
        <v>0</v>
      </c>
      <c r="AQ43" s="6">
        <v>2400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15">
        <v>0</v>
      </c>
      <c r="CK43" s="15">
        <v>0</v>
      </c>
      <c r="CL43" s="15">
        <v>0</v>
      </c>
      <c r="CM43" s="15">
        <v>0</v>
      </c>
      <c r="CN43" s="15">
        <v>0</v>
      </c>
      <c r="CO43" s="15">
        <v>0</v>
      </c>
      <c r="CP43" s="15">
        <v>0</v>
      </c>
      <c r="CQ43" s="15">
        <v>0</v>
      </c>
      <c r="CR43" s="15">
        <v>0</v>
      </c>
      <c r="CS43" s="15">
        <v>0</v>
      </c>
      <c r="CT43" s="15">
        <v>0</v>
      </c>
      <c r="CU43" s="15">
        <v>0</v>
      </c>
      <c r="CV43" s="15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15">
        <v>0</v>
      </c>
      <c r="DD43" s="15">
        <v>0</v>
      </c>
      <c r="DE43" s="15">
        <v>0</v>
      </c>
      <c r="DF43" s="15">
        <v>0</v>
      </c>
      <c r="DG43" s="15">
        <v>0</v>
      </c>
      <c r="DH43" s="15">
        <v>0</v>
      </c>
      <c r="DI43" s="15">
        <v>0</v>
      </c>
      <c r="DJ43" s="15">
        <v>0</v>
      </c>
      <c r="DK43" s="15">
        <v>0</v>
      </c>
      <c r="DL43" s="15">
        <v>0</v>
      </c>
      <c r="DM43" s="15">
        <v>0</v>
      </c>
      <c r="DN43" s="15">
        <v>0</v>
      </c>
      <c r="DO43" s="15">
        <v>0</v>
      </c>
    </row>
    <row r="44" spans="1:119" ht="12.75">
      <c r="A44" s="4"/>
      <c r="B44" s="5" t="s">
        <v>37</v>
      </c>
      <c r="C44" s="5" t="s">
        <v>75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5</v>
      </c>
      <c r="AK44" s="6">
        <v>20</v>
      </c>
      <c r="AL44" s="6">
        <f>5*160</f>
        <v>800</v>
      </c>
      <c r="AM44" s="6">
        <f>20*160</f>
        <v>3200</v>
      </c>
      <c r="AN44" s="6">
        <v>0</v>
      </c>
      <c r="AO44" s="6">
        <v>15</v>
      </c>
      <c r="AP44" s="6">
        <v>0</v>
      </c>
      <c r="AQ44" s="6">
        <v>2400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15">
        <v>0</v>
      </c>
      <c r="CK44" s="15">
        <v>0</v>
      </c>
      <c r="CL44" s="15">
        <v>0</v>
      </c>
      <c r="CM44" s="15">
        <v>0</v>
      </c>
      <c r="CN44" s="15">
        <v>0</v>
      </c>
      <c r="CO44" s="15">
        <v>0</v>
      </c>
      <c r="CP44" s="15">
        <v>0</v>
      </c>
      <c r="CQ44" s="15">
        <v>0</v>
      </c>
      <c r="CR44" s="15">
        <v>0</v>
      </c>
      <c r="CS44" s="15">
        <v>0</v>
      </c>
      <c r="CT44" s="15">
        <v>0</v>
      </c>
      <c r="CU44" s="15">
        <v>0</v>
      </c>
      <c r="CV44" s="15">
        <v>0</v>
      </c>
      <c r="CW44" s="15">
        <v>0</v>
      </c>
      <c r="CX44" s="15">
        <v>0</v>
      </c>
      <c r="CY44" s="15">
        <v>0</v>
      </c>
      <c r="CZ44" s="15">
        <v>0</v>
      </c>
      <c r="DA44" s="15">
        <v>0</v>
      </c>
      <c r="DB44" s="15">
        <v>0</v>
      </c>
      <c r="DC44" s="15">
        <v>0</v>
      </c>
      <c r="DD44" s="15">
        <v>0</v>
      </c>
      <c r="DE44" s="15">
        <v>0</v>
      </c>
      <c r="DF44" s="15">
        <v>0</v>
      </c>
      <c r="DG44" s="15">
        <v>0</v>
      </c>
      <c r="DH44" s="15">
        <v>0</v>
      </c>
      <c r="DI44" s="15">
        <v>0</v>
      </c>
      <c r="DJ44" s="15">
        <v>0</v>
      </c>
      <c r="DK44" s="15">
        <v>0</v>
      </c>
      <c r="DL44" s="15">
        <v>0</v>
      </c>
      <c r="DM44" s="15">
        <v>0</v>
      </c>
      <c r="DN44" s="15">
        <v>0</v>
      </c>
      <c r="DO44" s="15">
        <v>0</v>
      </c>
    </row>
    <row r="45" spans="1:119" ht="12.75">
      <c r="A45" s="4"/>
      <c r="B45" s="5" t="s">
        <v>37</v>
      </c>
      <c r="C45" s="5" t="s">
        <v>76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15</v>
      </c>
      <c r="N45" s="6">
        <v>0</v>
      </c>
      <c r="O45" s="6">
        <v>2400</v>
      </c>
      <c r="P45" s="6">
        <v>5</v>
      </c>
      <c r="Q45" s="6">
        <v>15</v>
      </c>
      <c r="R45" s="6">
        <v>450</v>
      </c>
      <c r="S45" s="6">
        <v>2400</v>
      </c>
      <c r="T45" s="6">
        <v>0</v>
      </c>
      <c r="U45" s="6">
        <v>15</v>
      </c>
      <c r="V45" s="6">
        <v>0</v>
      </c>
      <c r="W45" s="6">
        <v>2400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15">
        <v>0</v>
      </c>
      <c r="CK45" s="15">
        <v>0</v>
      </c>
      <c r="CL45" s="15">
        <v>0</v>
      </c>
      <c r="CM45" s="15">
        <v>0</v>
      </c>
      <c r="CN45" s="15">
        <v>0</v>
      </c>
      <c r="CO45" s="15">
        <v>0</v>
      </c>
      <c r="CP45" s="15">
        <v>0</v>
      </c>
      <c r="CQ45" s="15">
        <v>0</v>
      </c>
      <c r="CR45" s="15">
        <v>0</v>
      </c>
      <c r="CS45" s="15">
        <v>0</v>
      </c>
      <c r="CT45" s="15">
        <v>0</v>
      </c>
      <c r="CU45" s="15">
        <v>0</v>
      </c>
      <c r="CV45" s="15">
        <v>0</v>
      </c>
      <c r="CW45" s="15">
        <v>0</v>
      </c>
      <c r="CX45" s="15">
        <v>0</v>
      </c>
      <c r="CY45" s="15">
        <v>0</v>
      </c>
      <c r="CZ45" s="15">
        <v>0</v>
      </c>
      <c r="DA45" s="15">
        <v>0</v>
      </c>
      <c r="DB45" s="15">
        <v>0</v>
      </c>
      <c r="DC45" s="15">
        <v>0</v>
      </c>
      <c r="DD45" s="15">
        <v>0</v>
      </c>
      <c r="DE45" s="15">
        <v>0</v>
      </c>
      <c r="DF45" s="15">
        <v>0</v>
      </c>
      <c r="DG45" s="15">
        <v>0</v>
      </c>
      <c r="DH45" s="15">
        <v>0</v>
      </c>
      <c r="DI45" s="15">
        <v>0</v>
      </c>
      <c r="DJ45" s="15">
        <v>0</v>
      </c>
      <c r="DK45" s="15">
        <v>0</v>
      </c>
      <c r="DL45" s="15">
        <v>0</v>
      </c>
      <c r="DM45" s="15">
        <v>0</v>
      </c>
      <c r="DN45" s="15">
        <v>0</v>
      </c>
      <c r="DO45" s="15">
        <v>0</v>
      </c>
    </row>
    <row r="46" spans="1:119" ht="12.75">
      <c r="A46" s="4"/>
      <c r="B46" s="5" t="s">
        <v>37</v>
      </c>
      <c r="C46" s="5" t="s">
        <v>77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15</v>
      </c>
      <c r="V46" s="6">
        <v>0</v>
      </c>
      <c r="W46" s="6">
        <v>2400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15</v>
      </c>
      <c r="AH46" s="6">
        <v>0</v>
      </c>
      <c r="AI46" s="6">
        <v>2400</v>
      </c>
      <c r="AJ46" s="6">
        <v>5</v>
      </c>
      <c r="AK46" s="6">
        <v>15</v>
      </c>
      <c r="AL46" s="6">
        <v>450</v>
      </c>
      <c r="AM46" s="6">
        <v>2400</v>
      </c>
      <c r="AN46" s="6">
        <v>0</v>
      </c>
      <c r="AO46" s="6">
        <v>15</v>
      </c>
      <c r="AP46" s="6">
        <v>0</v>
      </c>
      <c r="AQ46" s="6">
        <v>2400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15">
        <v>0</v>
      </c>
      <c r="CK46" s="15">
        <v>0</v>
      </c>
      <c r="CL46" s="15">
        <v>0</v>
      </c>
      <c r="CM46" s="15">
        <v>0</v>
      </c>
      <c r="CN46" s="15">
        <v>0</v>
      </c>
      <c r="CO46" s="15">
        <v>0</v>
      </c>
      <c r="CP46" s="15">
        <v>0</v>
      </c>
      <c r="CQ46" s="15">
        <v>0</v>
      </c>
      <c r="CR46" s="15">
        <v>0</v>
      </c>
      <c r="CS46" s="15">
        <v>0</v>
      </c>
      <c r="CT46" s="15">
        <v>0</v>
      </c>
      <c r="CU46" s="15">
        <v>0</v>
      </c>
      <c r="CV46" s="15">
        <v>0</v>
      </c>
      <c r="CW46" s="15">
        <v>0</v>
      </c>
      <c r="CX46" s="15">
        <v>0</v>
      </c>
      <c r="CY46" s="15">
        <v>0</v>
      </c>
      <c r="CZ46" s="15">
        <v>0</v>
      </c>
      <c r="DA46" s="15">
        <v>0</v>
      </c>
      <c r="DB46" s="15">
        <v>0</v>
      </c>
      <c r="DC46" s="15">
        <v>0</v>
      </c>
      <c r="DD46" s="15">
        <v>0</v>
      </c>
      <c r="DE46" s="15">
        <v>0</v>
      </c>
      <c r="DF46" s="15">
        <v>0</v>
      </c>
      <c r="DG46" s="15">
        <v>0</v>
      </c>
      <c r="DH46" s="15">
        <v>0</v>
      </c>
      <c r="DI46" s="15">
        <v>0</v>
      </c>
      <c r="DJ46" s="15">
        <v>0</v>
      </c>
      <c r="DK46" s="15">
        <v>0</v>
      </c>
      <c r="DL46" s="15">
        <v>0</v>
      </c>
      <c r="DM46" s="15">
        <v>0</v>
      </c>
      <c r="DN46" s="15">
        <v>0</v>
      </c>
      <c r="DO46" s="15">
        <v>0</v>
      </c>
    </row>
    <row r="47" spans="1:119" ht="12.75">
      <c r="A47" s="4"/>
      <c r="B47" s="5" t="s">
        <v>37</v>
      </c>
      <c r="C47" s="5" t="s">
        <v>78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15</v>
      </c>
      <c r="N47" s="6">
        <v>0</v>
      </c>
      <c r="O47" s="6">
        <v>2400</v>
      </c>
      <c r="P47" s="6">
        <v>5</v>
      </c>
      <c r="Q47" s="6">
        <v>15</v>
      </c>
      <c r="R47" s="6">
        <v>450</v>
      </c>
      <c r="S47" s="6">
        <v>2400</v>
      </c>
      <c r="T47" s="6">
        <v>0</v>
      </c>
      <c r="U47" s="6">
        <v>15</v>
      </c>
      <c r="V47" s="6">
        <v>0</v>
      </c>
      <c r="W47" s="6">
        <v>2400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15</v>
      </c>
      <c r="AP47" s="6">
        <v>0</v>
      </c>
      <c r="AQ47" s="6">
        <v>2400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0</v>
      </c>
      <c r="DF47" s="6">
        <v>0</v>
      </c>
      <c r="DG47" s="6">
        <v>0</v>
      </c>
      <c r="DH47" s="6">
        <v>0</v>
      </c>
      <c r="DI47" s="6">
        <v>0</v>
      </c>
      <c r="DJ47" s="6">
        <v>0</v>
      </c>
      <c r="DK47" s="6">
        <v>0</v>
      </c>
      <c r="DL47" s="6">
        <v>0</v>
      </c>
      <c r="DM47" s="6">
        <v>0</v>
      </c>
      <c r="DN47" s="6">
        <v>0</v>
      </c>
      <c r="DO47" s="6">
        <v>0</v>
      </c>
    </row>
    <row r="48" spans="1:119" ht="12.75">
      <c r="A48" s="4"/>
      <c r="B48" s="5" t="s">
        <v>37</v>
      </c>
      <c r="C48" s="5" t="s">
        <v>79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15</v>
      </c>
      <c r="V48" s="6">
        <v>0</v>
      </c>
      <c r="W48" s="6">
        <v>2400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15</v>
      </c>
      <c r="AH48" s="6">
        <v>0</v>
      </c>
      <c r="AI48" s="6">
        <v>2400</v>
      </c>
      <c r="AJ48" s="6">
        <v>5</v>
      </c>
      <c r="AK48" s="6">
        <v>15</v>
      </c>
      <c r="AL48" s="6">
        <v>450</v>
      </c>
      <c r="AM48" s="6">
        <v>2400</v>
      </c>
      <c r="AN48" s="6">
        <v>0</v>
      </c>
      <c r="AO48" s="6">
        <v>15</v>
      </c>
      <c r="AP48" s="6">
        <v>0</v>
      </c>
      <c r="AQ48" s="6">
        <v>2400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v>0</v>
      </c>
      <c r="DA48" s="6">
        <v>0</v>
      </c>
      <c r="DB48" s="6">
        <v>0</v>
      </c>
      <c r="DC48" s="6">
        <v>0</v>
      </c>
      <c r="DD48" s="6">
        <v>0</v>
      </c>
      <c r="DE48" s="6">
        <v>0</v>
      </c>
      <c r="DF48" s="6">
        <v>0</v>
      </c>
      <c r="DG48" s="6">
        <v>0</v>
      </c>
      <c r="DH48" s="6">
        <v>0</v>
      </c>
      <c r="DI48" s="6">
        <v>0</v>
      </c>
      <c r="DJ48" s="6">
        <v>0</v>
      </c>
      <c r="DK48" s="6">
        <v>0</v>
      </c>
      <c r="DL48" s="6">
        <v>0</v>
      </c>
      <c r="DM48" s="6">
        <v>0</v>
      </c>
      <c r="DN48" s="6">
        <v>0</v>
      </c>
      <c r="DO48" s="6">
        <v>0</v>
      </c>
    </row>
    <row r="49" spans="1:119" ht="12.75">
      <c r="A49" s="4"/>
      <c r="B49" s="5" t="s">
        <v>37</v>
      </c>
      <c r="C49" s="5" t="s">
        <v>80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15</v>
      </c>
      <c r="N49" s="6">
        <v>0</v>
      </c>
      <c r="O49" s="6">
        <v>2400</v>
      </c>
      <c r="P49" s="6">
        <v>5</v>
      </c>
      <c r="Q49" s="6">
        <v>15</v>
      </c>
      <c r="R49" s="6">
        <v>450</v>
      </c>
      <c r="S49" s="6">
        <v>2400</v>
      </c>
      <c r="T49" s="6">
        <v>0</v>
      </c>
      <c r="U49" s="6">
        <v>15</v>
      </c>
      <c r="V49" s="6">
        <v>0</v>
      </c>
      <c r="W49" s="6">
        <v>2400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15</v>
      </c>
      <c r="AP49" s="6">
        <v>0</v>
      </c>
      <c r="AQ49" s="6">
        <v>2400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v>0</v>
      </c>
      <c r="DA49" s="6">
        <v>0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  <c r="DG49" s="6">
        <v>0</v>
      </c>
      <c r="DH49" s="6">
        <v>0</v>
      </c>
      <c r="DI49" s="6">
        <v>0</v>
      </c>
      <c r="DJ49" s="6">
        <v>0</v>
      </c>
      <c r="DK49" s="6">
        <v>0</v>
      </c>
      <c r="DL49" s="6">
        <v>0</v>
      </c>
      <c r="DM49" s="6">
        <v>0</v>
      </c>
      <c r="DN49" s="6">
        <v>0</v>
      </c>
      <c r="DO49" s="6">
        <v>0</v>
      </c>
    </row>
    <row r="50" spans="1:119" ht="12.75">
      <c r="A50" s="4"/>
      <c r="B50" s="5" t="s">
        <v>37</v>
      </c>
      <c r="C50" s="5" t="s">
        <v>81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15</v>
      </c>
      <c r="V50" s="6">
        <v>0</v>
      </c>
      <c r="W50" s="6">
        <v>2400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15</v>
      </c>
      <c r="AH50" s="6">
        <v>0</v>
      </c>
      <c r="AI50" s="6">
        <v>2400</v>
      </c>
      <c r="AJ50" s="6">
        <v>5</v>
      </c>
      <c r="AK50" s="6">
        <v>15</v>
      </c>
      <c r="AL50" s="6">
        <v>450</v>
      </c>
      <c r="AM50" s="6">
        <v>2400</v>
      </c>
      <c r="AN50" s="6">
        <v>0</v>
      </c>
      <c r="AO50" s="6">
        <v>15</v>
      </c>
      <c r="AP50" s="6">
        <v>0</v>
      </c>
      <c r="AQ50" s="6">
        <v>2400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6">
        <v>0</v>
      </c>
      <c r="DB50" s="6">
        <v>0</v>
      </c>
      <c r="DC50" s="6">
        <v>0</v>
      </c>
      <c r="DD50" s="6">
        <v>0</v>
      </c>
      <c r="DE50" s="6">
        <v>0</v>
      </c>
      <c r="DF50" s="6">
        <v>0</v>
      </c>
      <c r="DG50" s="6">
        <v>0</v>
      </c>
      <c r="DH50" s="6">
        <v>0</v>
      </c>
      <c r="DI50" s="6">
        <v>0</v>
      </c>
      <c r="DJ50" s="6">
        <v>0</v>
      </c>
      <c r="DK50" s="6">
        <v>0</v>
      </c>
      <c r="DL50" s="6">
        <v>0</v>
      </c>
      <c r="DM50" s="6">
        <v>0</v>
      </c>
      <c r="DN50" s="6">
        <v>0</v>
      </c>
      <c r="DO50" s="6">
        <v>0</v>
      </c>
    </row>
    <row r="51" spans="1:119" ht="12.75">
      <c r="A51" s="4"/>
      <c r="B51" s="5" t="s">
        <v>37</v>
      </c>
      <c r="C51" s="5" t="s">
        <v>82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20</v>
      </c>
      <c r="N51" s="6">
        <v>0</v>
      </c>
      <c r="O51" s="6">
        <v>3200</v>
      </c>
      <c r="P51" s="6">
        <v>5</v>
      </c>
      <c r="Q51" s="6">
        <v>20</v>
      </c>
      <c r="R51" s="6">
        <v>450</v>
      </c>
      <c r="S51" s="6">
        <v>3200</v>
      </c>
      <c r="T51" s="6">
        <v>0</v>
      </c>
      <c r="U51" s="6">
        <v>20</v>
      </c>
      <c r="V51" s="6">
        <v>0</v>
      </c>
      <c r="W51" s="6">
        <v>3200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15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0</v>
      </c>
      <c r="DE51" s="6">
        <v>0</v>
      </c>
      <c r="DF51" s="6">
        <v>0</v>
      </c>
      <c r="DG51" s="6">
        <v>0</v>
      </c>
      <c r="DH51" s="6">
        <v>0</v>
      </c>
      <c r="DI51" s="6">
        <v>0</v>
      </c>
      <c r="DJ51" s="6">
        <v>0</v>
      </c>
      <c r="DK51" s="6">
        <v>0</v>
      </c>
      <c r="DL51" s="6">
        <v>0</v>
      </c>
      <c r="DM51" s="6">
        <v>0</v>
      </c>
      <c r="DN51" s="6">
        <v>0</v>
      </c>
      <c r="DO51" s="6">
        <v>0</v>
      </c>
    </row>
    <row r="52" spans="1:119" ht="12.75">
      <c r="A52" s="4"/>
      <c r="B52" s="5" t="s">
        <v>37</v>
      </c>
      <c r="C52" s="5" t="s">
        <v>83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15</v>
      </c>
      <c r="V52" s="6">
        <v>0</v>
      </c>
      <c r="W52" s="6">
        <v>2400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15</v>
      </c>
      <c r="AH52" s="6">
        <v>0</v>
      </c>
      <c r="AI52" s="6">
        <v>2400</v>
      </c>
      <c r="AJ52" s="6">
        <v>5</v>
      </c>
      <c r="AK52" s="6">
        <v>15</v>
      </c>
      <c r="AL52" s="6">
        <v>450</v>
      </c>
      <c r="AM52" s="6">
        <v>2400</v>
      </c>
      <c r="AN52" s="6">
        <v>0</v>
      </c>
      <c r="AO52" s="6">
        <v>15</v>
      </c>
      <c r="AP52" s="6">
        <v>0</v>
      </c>
      <c r="AQ52" s="6">
        <v>2400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0</v>
      </c>
      <c r="DI52" s="6">
        <v>0</v>
      </c>
      <c r="DJ52" s="6">
        <v>0</v>
      </c>
      <c r="DK52" s="6">
        <v>0</v>
      </c>
      <c r="DL52" s="6">
        <v>0</v>
      </c>
      <c r="DM52" s="6">
        <v>0</v>
      </c>
      <c r="DN52" s="6">
        <v>0</v>
      </c>
      <c r="DO52" s="6">
        <v>0</v>
      </c>
    </row>
    <row r="53" spans="1:119" ht="12.75">
      <c r="A53" s="4"/>
      <c r="B53" s="5" t="s">
        <v>37</v>
      </c>
      <c r="C53" s="5" t="s">
        <v>84</v>
      </c>
      <c r="D53" s="6">
        <v>0</v>
      </c>
      <c r="E53" s="6">
        <v>15</v>
      </c>
      <c r="F53" s="6">
        <v>0</v>
      </c>
      <c r="G53" s="6">
        <v>2400</v>
      </c>
      <c r="H53" s="6">
        <v>0</v>
      </c>
      <c r="I53" s="6">
        <v>15</v>
      </c>
      <c r="J53" s="6">
        <v>0</v>
      </c>
      <c r="K53" s="6">
        <v>2400</v>
      </c>
      <c r="L53" s="6">
        <v>0</v>
      </c>
      <c r="M53" s="6">
        <v>15</v>
      </c>
      <c r="N53" s="6">
        <v>0</v>
      </c>
      <c r="O53" s="6">
        <v>2400</v>
      </c>
      <c r="P53" s="6">
        <v>5</v>
      </c>
      <c r="Q53" s="6">
        <v>15</v>
      </c>
      <c r="R53" s="6">
        <v>350</v>
      </c>
      <c r="S53" s="6">
        <v>2400</v>
      </c>
      <c r="T53" s="6">
        <v>0</v>
      </c>
      <c r="U53" s="6">
        <v>15</v>
      </c>
      <c r="V53" s="6">
        <v>0</v>
      </c>
      <c r="W53" s="6">
        <v>2400</v>
      </c>
      <c r="X53" s="6">
        <v>0</v>
      </c>
      <c r="Y53" s="6">
        <v>15</v>
      </c>
      <c r="Z53" s="6">
        <v>0</v>
      </c>
      <c r="AA53" s="6">
        <v>2400</v>
      </c>
      <c r="AB53" s="6">
        <v>0</v>
      </c>
      <c r="AC53" s="6">
        <v>15</v>
      </c>
      <c r="AD53" s="6">
        <v>0</v>
      </c>
      <c r="AE53" s="6">
        <v>2400</v>
      </c>
      <c r="AF53" s="6">
        <v>0</v>
      </c>
      <c r="AG53" s="6">
        <v>15</v>
      </c>
      <c r="AH53" s="6">
        <v>0</v>
      </c>
      <c r="AI53" s="6">
        <v>2400</v>
      </c>
      <c r="AJ53" s="6">
        <v>5</v>
      </c>
      <c r="AK53" s="6">
        <v>15</v>
      </c>
      <c r="AL53" s="6">
        <v>350</v>
      </c>
      <c r="AM53" s="6">
        <v>2400</v>
      </c>
      <c r="AN53" s="6">
        <v>0</v>
      </c>
      <c r="AO53" s="6">
        <v>15</v>
      </c>
      <c r="AP53" s="6">
        <v>0</v>
      </c>
      <c r="AQ53" s="6">
        <v>2400</v>
      </c>
      <c r="AR53" s="6">
        <v>0</v>
      </c>
      <c r="AS53" s="6">
        <v>15</v>
      </c>
      <c r="AT53" s="6">
        <v>0</v>
      </c>
      <c r="AU53" s="6">
        <v>2400</v>
      </c>
      <c r="AV53" s="6">
        <v>0</v>
      </c>
      <c r="AW53" s="6">
        <v>15</v>
      </c>
      <c r="AX53" s="6">
        <v>0</v>
      </c>
      <c r="AY53" s="6">
        <v>2400</v>
      </c>
      <c r="AZ53" s="6">
        <v>0</v>
      </c>
      <c r="BA53" s="6">
        <v>15</v>
      </c>
      <c r="BB53" s="6">
        <v>0</v>
      </c>
      <c r="BC53" s="6">
        <v>2400</v>
      </c>
      <c r="BD53" s="6">
        <v>0</v>
      </c>
      <c r="BE53" s="6">
        <v>15</v>
      </c>
      <c r="BF53" s="6">
        <v>0</v>
      </c>
      <c r="BG53" s="6">
        <v>2400</v>
      </c>
      <c r="BH53" s="6">
        <v>0</v>
      </c>
      <c r="BI53" s="6">
        <v>15</v>
      </c>
      <c r="BJ53" s="6">
        <v>0</v>
      </c>
      <c r="BK53" s="6">
        <v>2400</v>
      </c>
      <c r="BL53" s="6">
        <v>0</v>
      </c>
      <c r="BM53" s="6">
        <v>15</v>
      </c>
      <c r="BN53" s="6">
        <v>0</v>
      </c>
      <c r="BO53" s="6">
        <v>2400</v>
      </c>
      <c r="BP53" s="6">
        <v>0</v>
      </c>
      <c r="BQ53" s="6">
        <v>15</v>
      </c>
      <c r="BR53" s="6">
        <v>0</v>
      </c>
      <c r="BS53" s="6">
        <v>2400</v>
      </c>
      <c r="BT53" s="6">
        <v>0</v>
      </c>
      <c r="BU53" s="6">
        <v>15</v>
      </c>
      <c r="BV53" s="6">
        <v>0</v>
      </c>
      <c r="BW53" s="6">
        <v>2400</v>
      </c>
      <c r="BX53" s="6">
        <v>0</v>
      </c>
      <c r="BY53" s="6">
        <v>15</v>
      </c>
      <c r="BZ53" s="6">
        <v>0</v>
      </c>
      <c r="CA53" s="6">
        <v>2400</v>
      </c>
      <c r="CB53" s="6">
        <v>0</v>
      </c>
      <c r="CC53" s="6">
        <v>15</v>
      </c>
      <c r="CD53" s="6">
        <v>0</v>
      </c>
      <c r="CE53" s="6">
        <v>2400</v>
      </c>
      <c r="CF53" s="6">
        <v>0</v>
      </c>
      <c r="CG53" s="6">
        <v>15</v>
      </c>
      <c r="CH53" s="6">
        <v>0</v>
      </c>
      <c r="CI53" s="6">
        <v>2400</v>
      </c>
      <c r="CJ53" s="6">
        <v>0</v>
      </c>
      <c r="CK53" s="6">
        <v>15</v>
      </c>
      <c r="CL53" s="6">
        <v>0</v>
      </c>
      <c r="CM53" s="6">
        <v>2400</v>
      </c>
      <c r="CN53" s="6">
        <v>0</v>
      </c>
      <c r="CO53" s="6">
        <v>15</v>
      </c>
      <c r="CP53" s="6">
        <v>0</v>
      </c>
      <c r="CQ53" s="6">
        <v>2400</v>
      </c>
      <c r="CR53" s="6">
        <v>0</v>
      </c>
      <c r="CS53" s="6">
        <v>15</v>
      </c>
      <c r="CT53" s="6">
        <v>0</v>
      </c>
      <c r="CU53" s="6">
        <v>2400</v>
      </c>
      <c r="CV53" s="6">
        <v>0</v>
      </c>
      <c r="CW53" s="6">
        <v>15</v>
      </c>
      <c r="CX53" s="6">
        <v>0</v>
      </c>
      <c r="CY53" s="6">
        <v>2400</v>
      </c>
      <c r="CZ53" s="6">
        <v>0</v>
      </c>
      <c r="DA53" s="6">
        <v>15</v>
      </c>
      <c r="DB53" s="6">
        <v>0</v>
      </c>
      <c r="DC53" s="6">
        <v>2400</v>
      </c>
      <c r="DD53" s="6">
        <v>0</v>
      </c>
      <c r="DE53" s="6">
        <v>15</v>
      </c>
      <c r="DF53" s="6">
        <v>0</v>
      </c>
      <c r="DG53" s="6">
        <v>2400</v>
      </c>
      <c r="DH53" s="6">
        <v>0</v>
      </c>
      <c r="DI53" s="6">
        <v>15</v>
      </c>
      <c r="DJ53" s="6">
        <v>0</v>
      </c>
      <c r="DK53" s="6">
        <v>2400</v>
      </c>
      <c r="DL53" s="6">
        <v>0</v>
      </c>
      <c r="DM53" s="6">
        <v>15</v>
      </c>
      <c r="DN53" s="6">
        <v>0</v>
      </c>
      <c r="DO53" s="6">
        <v>2400</v>
      </c>
    </row>
    <row r="54" spans="1:119" ht="12.75">
      <c r="A54" s="4"/>
      <c r="B54" s="5" t="s">
        <v>37</v>
      </c>
      <c r="C54" s="5" t="s">
        <v>85</v>
      </c>
      <c r="D54" s="6">
        <v>0</v>
      </c>
      <c r="E54" s="6">
        <v>15</v>
      </c>
      <c r="F54" s="6">
        <v>0</v>
      </c>
      <c r="G54" s="6">
        <v>2400</v>
      </c>
      <c r="H54" s="6">
        <v>0</v>
      </c>
      <c r="I54" s="6">
        <v>15</v>
      </c>
      <c r="J54" s="6">
        <v>0</v>
      </c>
      <c r="K54" s="6">
        <v>2400</v>
      </c>
      <c r="L54" s="6">
        <v>0</v>
      </c>
      <c r="M54" s="6">
        <v>15</v>
      </c>
      <c r="N54" s="6">
        <v>0</v>
      </c>
      <c r="O54" s="6">
        <v>2400</v>
      </c>
      <c r="P54" s="6">
        <v>5</v>
      </c>
      <c r="Q54" s="6">
        <v>15</v>
      </c>
      <c r="R54" s="6">
        <v>350</v>
      </c>
      <c r="S54" s="6">
        <v>2400</v>
      </c>
      <c r="T54" s="6">
        <v>0</v>
      </c>
      <c r="U54" s="6">
        <v>15</v>
      </c>
      <c r="V54" s="6">
        <v>0</v>
      </c>
      <c r="W54" s="6">
        <v>2400</v>
      </c>
      <c r="X54" s="6">
        <v>0</v>
      </c>
      <c r="Y54" s="6">
        <v>15</v>
      </c>
      <c r="Z54" s="6">
        <v>0</v>
      </c>
      <c r="AA54" s="6">
        <v>2400</v>
      </c>
      <c r="AB54" s="6">
        <v>0</v>
      </c>
      <c r="AC54" s="6">
        <v>15</v>
      </c>
      <c r="AD54" s="6">
        <v>0</v>
      </c>
      <c r="AE54" s="6">
        <v>2400</v>
      </c>
      <c r="AF54" s="6">
        <v>0</v>
      </c>
      <c r="AG54" s="6">
        <v>15</v>
      </c>
      <c r="AH54" s="6">
        <v>0</v>
      </c>
      <c r="AI54" s="6">
        <v>2400</v>
      </c>
      <c r="AJ54" s="6">
        <v>5</v>
      </c>
      <c r="AK54" s="6">
        <v>15</v>
      </c>
      <c r="AL54" s="6">
        <v>350</v>
      </c>
      <c r="AM54" s="6">
        <v>2400</v>
      </c>
      <c r="AN54" s="6">
        <v>0</v>
      </c>
      <c r="AO54" s="6">
        <v>15</v>
      </c>
      <c r="AP54" s="6">
        <v>0</v>
      </c>
      <c r="AQ54" s="6">
        <v>2400</v>
      </c>
      <c r="AR54" s="6">
        <v>0</v>
      </c>
      <c r="AS54" s="6">
        <v>15</v>
      </c>
      <c r="AT54" s="6">
        <v>0</v>
      </c>
      <c r="AU54" s="6">
        <v>2400</v>
      </c>
      <c r="AV54" s="6">
        <v>0</v>
      </c>
      <c r="AW54" s="6">
        <v>15</v>
      </c>
      <c r="AX54" s="6">
        <v>0</v>
      </c>
      <c r="AY54" s="6">
        <v>2400</v>
      </c>
      <c r="AZ54" s="6">
        <v>0</v>
      </c>
      <c r="BA54" s="6">
        <v>15</v>
      </c>
      <c r="BB54" s="6">
        <v>0</v>
      </c>
      <c r="BC54" s="6">
        <v>2400</v>
      </c>
      <c r="BD54" s="6">
        <v>0</v>
      </c>
      <c r="BE54" s="6">
        <v>15</v>
      </c>
      <c r="BF54" s="6">
        <v>0</v>
      </c>
      <c r="BG54" s="6">
        <v>2400</v>
      </c>
      <c r="BH54" s="6">
        <v>0</v>
      </c>
      <c r="BI54" s="6">
        <v>15</v>
      </c>
      <c r="BJ54" s="6">
        <v>0</v>
      </c>
      <c r="BK54" s="6">
        <v>2400</v>
      </c>
      <c r="BL54" s="6">
        <v>0</v>
      </c>
      <c r="BM54" s="6">
        <v>15</v>
      </c>
      <c r="BN54" s="6">
        <v>0</v>
      </c>
      <c r="BO54" s="6">
        <v>2400</v>
      </c>
      <c r="BP54" s="6">
        <v>0</v>
      </c>
      <c r="BQ54" s="6">
        <v>15</v>
      </c>
      <c r="BR54" s="6">
        <v>0</v>
      </c>
      <c r="BS54" s="6">
        <v>2400</v>
      </c>
      <c r="BT54" s="6">
        <v>0</v>
      </c>
      <c r="BU54" s="6">
        <v>15</v>
      </c>
      <c r="BV54" s="6">
        <v>0</v>
      </c>
      <c r="BW54" s="6">
        <v>2400</v>
      </c>
      <c r="BX54" s="6">
        <v>0</v>
      </c>
      <c r="BY54" s="6">
        <v>15</v>
      </c>
      <c r="BZ54" s="6">
        <v>0</v>
      </c>
      <c r="CA54" s="6">
        <v>2400</v>
      </c>
      <c r="CB54" s="6">
        <v>0</v>
      </c>
      <c r="CC54" s="6">
        <v>15</v>
      </c>
      <c r="CD54" s="6">
        <v>0</v>
      </c>
      <c r="CE54" s="6">
        <v>2400</v>
      </c>
      <c r="CF54" s="6">
        <v>0</v>
      </c>
      <c r="CG54" s="6">
        <v>15</v>
      </c>
      <c r="CH54" s="6">
        <v>0</v>
      </c>
      <c r="CI54" s="6">
        <v>2400</v>
      </c>
      <c r="CJ54" s="6">
        <v>0</v>
      </c>
      <c r="CK54" s="6">
        <v>15</v>
      </c>
      <c r="CL54" s="6">
        <v>0</v>
      </c>
      <c r="CM54" s="6">
        <v>2400</v>
      </c>
      <c r="CN54" s="6">
        <v>0</v>
      </c>
      <c r="CO54" s="6">
        <v>15</v>
      </c>
      <c r="CP54" s="6">
        <v>0</v>
      </c>
      <c r="CQ54" s="6">
        <v>2400</v>
      </c>
      <c r="CR54" s="6">
        <v>0</v>
      </c>
      <c r="CS54" s="6">
        <v>15</v>
      </c>
      <c r="CT54" s="6">
        <v>0</v>
      </c>
      <c r="CU54" s="6">
        <v>2400</v>
      </c>
      <c r="CV54" s="6">
        <v>0</v>
      </c>
      <c r="CW54" s="6">
        <v>15</v>
      </c>
      <c r="CX54" s="6">
        <v>0</v>
      </c>
      <c r="CY54" s="6">
        <v>2400</v>
      </c>
      <c r="CZ54" s="6">
        <v>0</v>
      </c>
      <c r="DA54" s="6">
        <v>15</v>
      </c>
      <c r="DB54" s="6">
        <v>0</v>
      </c>
      <c r="DC54" s="6">
        <v>2400</v>
      </c>
      <c r="DD54" s="6">
        <v>0</v>
      </c>
      <c r="DE54" s="6">
        <v>15</v>
      </c>
      <c r="DF54" s="6">
        <v>0</v>
      </c>
      <c r="DG54" s="6">
        <v>2400</v>
      </c>
      <c r="DH54" s="6">
        <v>0</v>
      </c>
      <c r="DI54" s="6">
        <v>15</v>
      </c>
      <c r="DJ54" s="6">
        <v>0</v>
      </c>
      <c r="DK54" s="6">
        <v>2400</v>
      </c>
      <c r="DL54" s="6">
        <v>0</v>
      </c>
      <c r="DM54" s="6">
        <v>15</v>
      </c>
      <c r="DN54" s="6">
        <v>0</v>
      </c>
      <c r="DO54" s="6">
        <v>2400</v>
      </c>
    </row>
    <row r="55" spans="1:119" ht="12.75">
      <c r="A55" s="4"/>
      <c r="B55" s="5" t="s">
        <v>37</v>
      </c>
      <c r="C55" s="5" t="s">
        <v>86</v>
      </c>
      <c r="D55" s="6">
        <v>0</v>
      </c>
      <c r="E55" s="6">
        <v>15</v>
      </c>
      <c r="F55" s="6">
        <v>0</v>
      </c>
      <c r="G55" s="6">
        <v>2400</v>
      </c>
      <c r="H55" s="6">
        <v>0</v>
      </c>
      <c r="I55" s="6">
        <v>15</v>
      </c>
      <c r="J55" s="6">
        <v>0</v>
      </c>
      <c r="K55" s="6">
        <v>2400</v>
      </c>
      <c r="L55" s="6">
        <v>0</v>
      </c>
      <c r="M55" s="6">
        <v>15</v>
      </c>
      <c r="N55" s="6">
        <v>0</v>
      </c>
      <c r="O55" s="6">
        <v>2400</v>
      </c>
      <c r="P55" s="6">
        <v>5</v>
      </c>
      <c r="Q55" s="6">
        <v>15</v>
      </c>
      <c r="R55" s="6">
        <v>350</v>
      </c>
      <c r="S55" s="6">
        <v>2400</v>
      </c>
      <c r="T55" s="6">
        <v>0</v>
      </c>
      <c r="U55" s="6">
        <v>15</v>
      </c>
      <c r="V55" s="6">
        <v>0</v>
      </c>
      <c r="W55" s="6">
        <v>2400</v>
      </c>
      <c r="X55" s="6">
        <v>0</v>
      </c>
      <c r="Y55" s="6">
        <v>15</v>
      </c>
      <c r="Z55" s="6">
        <v>0</v>
      </c>
      <c r="AA55" s="6">
        <v>2400</v>
      </c>
      <c r="AB55" s="6">
        <v>0</v>
      </c>
      <c r="AC55" s="6">
        <v>15</v>
      </c>
      <c r="AD55" s="6">
        <v>0</v>
      </c>
      <c r="AE55" s="6">
        <v>2400</v>
      </c>
      <c r="AF55" s="6">
        <v>0</v>
      </c>
      <c r="AG55" s="6">
        <v>15</v>
      </c>
      <c r="AH55" s="6">
        <v>0</v>
      </c>
      <c r="AI55" s="6">
        <v>2400</v>
      </c>
      <c r="AJ55" s="6">
        <v>5</v>
      </c>
      <c r="AK55" s="6">
        <v>15</v>
      </c>
      <c r="AL55" s="6">
        <v>350</v>
      </c>
      <c r="AM55" s="6">
        <v>2400</v>
      </c>
      <c r="AN55" s="6">
        <v>0</v>
      </c>
      <c r="AO55" s="6">
        <v>15</v>
      </c>
      <c r="AP55" s="6">
        <v>0</v>
      </c>
      <c r="AQ55" s="6">
        <v>2400</v>
      </c>
      <c r="AR55" s="6">
        <v>0</v>
      </c>
      <c r="AS55" s="6">
        <v>15</v>
      </c>
      <c r="AT55" s="6">
        <v>0</v>
      </c>
      <c r="AU55" s="6">
        <v>2400</v>
      </c>
      <c r="AV55" s="6">
        <v>0</v>
      </c>
      <c r="AW55" s="6">
        <v>15</v>
      </c>
      <c r="AX55" s="6">
        <v>0</v>
      </c>
      <c r="AY55" s="6">
        <v>2400</v>
      </c>
      <c r="AZ55" s="6">
        <v>0</v>
      </c>
      <c r="BA55" s="6">
        <v>15</v>
      </c>
      <c r="BB55" s="6">
        <v>0</v>
      </c>
      <c r="BC55" s="6">
        <v>2400</v>
      </c>
      <c r="BD55" s="6">
        <v>0</v>
      </c>
      <c r="BE55" s="6">
        <v>15</v>
      </c>
      <c r="BF55" s="6">
        <v>0</v>
      </c>
      <c r="BG55" s="6">
        <v>2400</v>
      </c>
      <c r="BH55" s="6">
        <v>0</v>
      </c>
      <c r="BI55" s="6">
        <v>15</v>
      </c>
      <c r="BJ55" s="6">
        <v>0</v>
      </c>
      <c r="BK55" s="6">
        <v>2400</v>
      </c>
      <c r="BL55" s="6">
        <v>0</v>
      </c>
      <c r="BM55" s="6">
        <v>15</v>
      </c>
      <c r="BN55" s="6">
        <v>0</v>
      </c>
      <c r="BO55" s="6">
        <v>2400</v>
      </c>
      <c r="BP55" s="6">
        <v>0</v>
      </c>
      <c r="BQ55" s="6">
        <v>15</v>
      </c>
      <c r="BR55" s="6">
        <v>0</v>
      </c>
      <c r="BS55" s="6">
        <v>2400</v>
      </c>
      <c r="BT55" s="6">
        <v>0</v>
      </c>
      <c r="BU55" s="6">
        <v>15</v>
      </c>
      <c r="BV55" s="6">
        <v>0</v>
      </c>
      <c r="BW55" s="6">
        <v>2400</v>
      </c>
      <c r="BX55" s="6">
        <v>0</v>
      </c>
      <c r="BY55" s="6">
        <v>15</v>
      </c>
      <c r="BZ55" s="6">
        <v>0</v>
      </c>
      <c r="CA55" s="6">
        <v>2400</v>
      </c>
      <c r="CB55" s="6">
        <v>0</v>
      </c>
      <c r="CC55" s="6">
        <v>15</v>
      </c>
      <c r="CD55" s="6">
        <v>0</v>
      </c>
      <c r="CE55" s="6">
        <v>2400</v>
      </c>
      <c r="CF55" s="6">
        <v>0</v>
      </c>
      <c r="CG55" s="6">
        <v>15</v>
      </c>
      <c r="CH55" s="6">
        <v>0</v>
      </c>
      <c r="CI55" s="6">
        <v>2400</v>
      </c>
      <c r="CJ55" s="6">
        <v>0</v>
      </c>
      <c r="CK55" s="6">
        <v>15</v>
      </c>
      <c r="CL55" s="6">
        <v>0</v>
      </c>
      <c r="CM55" s="6">
        <v>2400</v>
      </c>
      <c r="CN55" s="15">
        <v>0</v>
      </c>
      <c r="CO55" s="15">
        <v>15</v>
      </c>
      <c r="CP55" s="15">
        <v>0</v>
      </c>
      <c r="CQ55" s="15">
        <v>2400</v>
      </c>
      <c r="CR55" s="6">
        <v>0</v>
      </c>
      <c r="CS55" s="6">
        <v>15</v>
      </c>
      <c r="CT55" s="6">
        <v>0</v>
      </c>
      <c r="CU55" s="6">
        <v>2400</v>
      </c>
      <c r="CV55" s="6">
        <v>0</v>
      </c>
      <c r="CW55" s="6">
        <v>15</v>
      </c>
      <c r="CX55" s="6">
        <v>0</v>
      </c>
      <c r="CY55" s="6">
        <v>2400</v>
      </c>
      <c r="CZ55" s="6">
        <v>0</v>
      </c>
      <c r="DA55" s="6">
        <v>15</v>
      </c>
      <c r="DB55" s="6">
        <v>0</v>
      </c>
      <c r="DC55" s="6">
        <v>2400</v>
      </c>
      <c r="DD55" s="6">
        <v>0</v>
      </c>
      <c r="DE55" s="6">
        <v>15</v>
      </c>
      <c r="DF55" s="6">
        <v>0</v>
      </c>
      <c r="DG55" s="6">
        <v>2400</v>
      </c>
      <c r="DH55" s="6">
        <v>0</v>
      </c>
      <c r="DI55" s="6">
        <v>15</v>
      </c>
      <c r="DJ55" s="6">
        <v>0</v>
      </c>
      <c r="DK55" s="6">
        <v>2400</v>
      </c>
      <c r="DL55" s="6">
        <v>0</v>
      </c>
      <c r="DM55" s="6">
        <v>15</v>
      </c>
      <c r="DN55" s="6">
        <v>0</v>
      </c>
      <c r="DO55" s="6">
        <v>2400</v>
      </c>
    </row>
    <row r="56" spans="1:119" ht="12.75">
      <c r="A56" s="4"/>
      <c r="B56" s="5" t="s">
        <v>37</v>
      </c>
      <c r="C56" s="5" t="s">
        <v>87</v>
      </c>
      <c r="D56" s="6">
        <v>0</v>
      </c>
      <c r="E56" s="6">
        <v>15</v>
      </c>
      <c r="F56" s="6">
        <v>0</v>
      </c>
      <c r="G56" s="6">
        <v>2400</v>
      </c>
      <c r="H56" s="6">
        <v>0</v>
      </c>
      <c r="I56" s="6">
        <v>15</v>
      </c>
      <c r="J56" s="6">
        <v>0</v>
      </c>
      <c r="K56" s="6">
        <v>2400</v>
      </c>
      <c r="L56" s="6">
        <v>0</v>
      </c>
      <c r="M56" s="6">
        <v>15</v>
      </c>
      <c r="N56" s="6">
        <v>0</v>
      </c>
      <c r="O56" s="6">
        <v>2400</v>
      </c>
      <c r="P56" s="6">
        <v>5</v>
      </c>
      <c r="Q56" s="6">
        <v>15</v>
      </c>
      <c r="R56" s="6">
        <v>350</v>
      </c>
      <c r="S56" s="6">
        <v>2400</v>
      </c>
      <c r="T56" s="6">
        <v>0</v>
      </c>
      <c r="U56" s="6">
        <v>15</v>
      </c>
      <c r="V56" s="6">
        <v>0</v>
      </c>
      <c r="W56" s="6">
        <v>2400</v>
      </c>
      <c r="X56" s="6">
        <v>0</v>
      </c>
      <c r="Y56" s="6">
        <v>15</v>
      </c>
      <c r="Z56" s="6">
        <v>0</v>
      </c>
      <c r="AA56" s="6">
        <v>2400</v>
      </c>
      <c r="AB56" s="6">
        <v>0</v>
      </c>
      <c r="AC56" s="6">
        <v>15</v>
      </c>
      <c r="AD56" s="6">
        <v>0</v>
      </c>
      <c r="AE56" s="6">
        <v>2400</v>
      </c>
      <c r="AF56" s="6">
        <v>0</v>
      </c>
      <c r="AG56" s="6">
        <v>15</v>
      </c>
      <c r="AH56" s="6">
        <v>0</v>
      </c>
      <c r="AI56" s="6">
        <v>2400</v>
      </c>
      <c r="AJ56" s="6">
        <v>5</v>
      </c>
      <c r="AK56" s="6">
        <v>15</v>
      </c>
      <c r="AL56" s="6">
        <v>350</v>
      </c>
      <c r="AM56" s="6">
        <v>2400</v>
      </c>
      <c r="AN56" s="6">
        <v>0</v>
      </c>
      <c r="AO56" s="6">
        <v>15</v>
      </c>
      <c r="AP56" s="6">
        <v>0</v>
      </c>
      <c r="AQ56" s="6">
        <v>2400</v>
      </c>
      <c r="AR56" s="6">
        <v>0</v>
      </c>
      <c r="AS56" s="6">
        <v>15</v>
      </c>
      <c r="AT56" s="6">
        <v>0</v>
      </c>
      <c r="AU56" s="6">
        <v>2400</v>
      </c>
      <c r="AV56" s="6">
        <v>0</v>
      </c>
      <c r="AW56" s="6">
        <v>15</v>
      </c>
      <c r="AX56" s="6">
        <v>0</v>
      </c>
      <c r="AY56" s="6">
        <v>2400</v>
      </c>
      <c r="AZ56" s="6">
        <v>0</v>
      </c>
      <c r="BA56" s="6">
        <v>15</v>
      </c>
      <c r="BB56" s="6">
        <v>0</v>
      </c>
      <c r="BC56" s="6">
        <v>2400</v>
      </c>
      <c r="BD56" s="6">
        <v>0</v>
      </c>
      <c r="BE56" s="6">
        <v>15</v>
      </c>
      <c r="BF56" s="6">
        <v>0</v>
      </c>
      <c r="BG56" s="6">
        <v>2400</v>
      </c>
      <c r="BH56" s="6">
        <v>0</v>
      </c>
      <c r="BI56" s="6">
        <v>15</v>
      </c>
      <c r="BJ56" s="6">
        <v>0</v>
      </c>
      <c r="BK56" s="6">
        <v>2400</v>
      </c>
      <c r="BL56" s="6">
        <v>0</v>
      </c>
      <c r="BM56" s="6">
        <v>15</v>
      </c>
      <c r="BN56" s="6">
        <v>0</v>
      </c>
      <c r="BO56" s="6">
        <v>2400</v>
      </c>
      <c r="BP56" s="6">
        <v>0</v>
      </c>
      <c r="BQ56" s="6">
        <v>15</v>
      </c>
      <c r="BR56" s="6">
        <v>0</v>
      </c>
      <c r="BS56" s="6">
        <v>2400</v>
      </c>
      <c r="BT56" s="6">
        <v>0</v>
      </c>
      <c r="BU56" s="6">
        <v>15</v>
      </c>
      <c r="BV56" s="6">
        <v>0</v>
      </c>
      <c r="BW56" s="6">
        <v>2400</v>
      </c>
      <c r="BX56" s="6">
        <v>0</v>
      </c>
      <c r="BY56" s="6">
        <v>15</v>
      </c>
      <c r="BZ56" s="6">
        <v>0</v>
      </c>
      <c r="CA56" s="6">
        <v>2400</v>
      </c>
      <c r="CB56" s="6">
        <v>0</v>
      </c>
      <c r="CC56" s="6">
        <v>15</v>
      </c>
      <c r="CD56" s="6">
        <v>0</v>
      </c>
      <c r="CE56" s="6">
        <v>2400</v>
      </c>
      <c r="CF56" s="6">
        <v>0</v>
      </c>
      <c r="CG56" s="6">
        <v>15</v>
      </c>
      <c r="CH56" s="6">
        <v>0</v>
      </c>
      <c r="CI56" s="6">
        <v>2400</v>
      </c>
      <c r="CJ56" s="6">
        <v>0</v>
      </c>
      <c r="CK56" s="6">
        <v>15</v>
      </c>
      <c r="CL56" s="6">
        <v>0</v>
      </c>
      <c r="CM56" s="6">
        <v>2400</v>
      </c>
      <c r="CN56" s="15">
        <v>0</v>
      </c>
      <c r="CO56" s="15">
        <v>15</v>
      </c>
      <c r="CP56" s="15">
        <v>0</v>
      </c>
      <c r="CQ56" s="15">
        <v>2400</v>
      </c>
      <c r="CR56" s="6">
        <v>0</v>
      </c>
      <c r="CS56" s="6">
        <v>15</v>
      </c>
      <c r="CT56" s="6">
        <v>0</v>
      </c>
      <c r="CU56" s="6">
        <v>2400</v>
      </c>
      <c r="CV56" s="6">
        <v>0</v>
      </c>
      <c r="CW56" s="6">
        <v>15</v>
      </c>
      <c r="CX56" s="6">
        <v>0</v>
      </c>
      <c r="CY56" s="6">
        <v>2400</v>
      </c>
      <c r="CZ56" s="6">
        <v>0</v>
      </c>
      <c r="DA56" s="6">
        <v>15</v>
      </c>
      <c r="DB56" s="6">
        <v>0</v>
      </c>
      <c r="DC56" s="6">
        <v>2400</v>
      </c>
      <c r="DD56" s="6">
        <v>0</v>
      </c>
      <c r="DE56" s="6">
        <v>15</v>
      </c>
      <c r="DF56" s="6">
        <v>0</v>
      </c>
      <c r="DG56" s="6">
        <v>2400</v>
      </c>
      <c r="DH56" s="6">
        <v>0</v>
      </c>
      <c r="DI56" s="6">
        <v>15</v>
      </c>
      <c r="DJ56" s="6">
        <v>0</v>
      </c>
      <c r="DK56" s="6">
        <v>2400</v>
      </c>
      <c r="DL56" s="6">
        <v>0</v>
      </c>
      <c r="DM56" s="6">
        <v>15</v>
      </c>
      <c r="DN56" s="6">
        <v>0</v>
      </c>
      <c r="DO56" s="6">
        <v>2400</v>
      </c>
    </row>
    <row r="57" spans="1:119" ht="12.75">
      <c r="A57" s="4"/>
      <c r="B57" s="5" t="s">
        <v>37</v>
      </c>
      <c r="C57" s="5" t="s">
        <v>88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6</v>
      </c>
      <c r="M57" s="6">
        <v>8</v>
      </c>
      <c r="N57" s="6">
        <f>77*6</f>
        <v>462</v>
      </c>
      <c r="O57" s="6">
        <v>616</v>
      </c>
      <c r="P57" s="6">
        <v>10</v>
      </c>
      <c r="Q57" s="6">
        <v>28.295426195426195</v>
      </c>
      <c r="R57" s="6">
        <v>770</v>
      </c>
      <c r="S57" s="6">
        <v>2122.1569646569646</v>
      </c>
      <c r="T57" s="6">
        <v>6</v>
      </c>
      <c r="U57" s="6">
        <v>6</v>
      </c>
      <c r="V57" s="6">
        <v>385</v>
      </c>
      <c r="W57" s="6">
        <v>554.4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7.579132016632018</v>
      </c>
      <c r="AK57" s="6">
        <v>22.63634095634096</v>
      </c>
      <c r="AL57" s="6">
        <v>583.5931652806654</v>
      </c>
      <c r="AM57" s="6">
        <v>1697.7255717255719</v>
      </c>
      <c r="AN57" s="6">
        <v>7.579132016632018</v>
      </c>
      <c r="AO57" s="6">
        <v>22.63634095634096</v>
      </c>
      <c r="AP57" s="6">
        <v>583.5931652806654</v>
      </c>
      <c r="AQ57" s="6">
        <v>1697.7255717255719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0</v>
      </c>
      <c r="CF57" s="6">
        <v>0</v>
      </c>
      <c r="CG57" s="6">
        <v>0</v>
      </c>
      <c r="CH57" s="6">
        <v>0</v>
      </c>
      <c r="CI57" s="6">
        <v>0</v>
      </c>
      <c r="CJ57" s="6">
        <v>0</v>
      </c>
      <c r="CK57" s="6">
        <v>0</v>
      </c>
      <c r="CL57" s="6">
        <v>0</v>
      </c>
      <c r="CM57" s="6">
        <v>0</v>
      </c>
      <c r="CN57" s="15">
        <v>0</v>
      </c>
      <c r="CO57" s="15">
        <v>0</v>
      </c>
      <c r="CP57" s="15">
        <v>0</v>
      </c>
      <c r="CQ57" s="15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v>0</v>
      </c>
      <c r="DA57" s="6">
        <v>0</v>
      </c>
      <c r="DB57" s="6">
        <v>0</v>
      </c>
      <c r="DC57" s="6">
        <v>0</v>
      </c>
      <c r="DD57" s="6">
        <v>0</v>
      </c>
      <c r="DE57" s="6">
        <v>0</v>
      </c>
      <c r="DF57" s="6">
        <v>0</v>
      </c>
      <c r="DG57" s="6">
        <v>0</v>
      </c>
      <c r="DH57" s="6">
        <v>0</v>
      </c>
      <c r="DI57" s="6">
        <v>0</v>
      </c>
      <c r="DJ57" s="6">
        <v>0</v>
      </c>
      <c r="DK57" s="6">
        <v>0</v>
      </c>
      <c r="DL57" s="6">
        <v>0</v>
      </c>
      <c r="DM57" s="6">
        <v>0</v>
      </c>
      <c r="DN57" s="6">
        <v>0</v>
      </c>
      <c r="DO57" s="6">
        <v>0</v>
      </c>
    </row>
    <row r="58" spans="1:119" ht="12.75">
      <c r="A58" s="4"/>
      <c r="B58" s="5" t="s">
        <v>37</v>
      </c>
      <c r="C58" s="5" t="s">
        <v>89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8</v>
      </c>
      <c r="M58" s="6">
        <v>8</v>
      </c>
      <c r="N58" s="6">
        <v>462</v>
      </c>
      <c r="O58" s="6">
        <v>616</v>
      </c>
      <c r="P58" s="6">
        <v>10</v>
      </c>
      <c r="Q58" s="6">
        <v>28.295426195426195</v>
      </c>
      <c r="R58" s="6">
        <v>770</v>
      </c>
      <c r="S58" s="6">
        <v>2122.1569646569646</v>
      </c>
      <c r="T58" s="6">
        <v>6</v>
      </c>
      <c r="U58" s="6">
        <v>6</v>
      </c>
      <c r="V58" s="6">
        <v>385</v>
      </c>
      <c r="W58" s="6">
        <v>554.4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7.579132016632018</v>
      </c>
      <c r="AK58" s="6">
        <v>22.63634095634096</v>
      </c>
      <c r="AL58" s="6">
        <v>577.7572336278587</v>
      </c>
      <c r="AM58" s="6">
        <v>1697.7255717255719</v>
      </c>
      <c r="AN58" s="6">
        <v>6</v>
      </c>
      <c r="AO58" s="6">
        <v>22.63634095634096</v>
      </c>
      <c r="AP58" s="6">
        <v>462</v>
      </c>
      <c r="AQ58" s="6">
        <v>1697.7255717255719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>
        <v>0</v>
      </c>
      <c r="CH58" s="6">
        <v>0</v>
      </c>
      <c r="CI58" s="6">
        <v>0</v>
      </c>
      <c r="CJ58" s="6">
        <v>0</v>
      </c>
      <c r="CK58" s="6">
        <v>0</v>
      </c>
      <c r="CL58" s="6">
        <v>0</v>
      </c>
      <c r="CM58" s="6">
        <v>0</v>
      </c>
      <c r="CN58" s="15">
        <v>0</v>
      </c>
      <c r="CO58" s="15">
        <v>0</v>
      </c>
      <c r="CP58" s="15">
        <v>0</v>
      </c>
      <c r="CQ58" s="15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v>0</v>
      </c>
      <c r="DA58" s="6">
        <v>0</v>
      </c>
      <c r="DB58" s="6">
        <v>0</v>
      </c>
      <c r="DC58" s="6">
        <v>0</v>
      </c>
      <c r="DD58" s="6">
        <v>0</v>
      </c>
      <c r="DE58" s="6">
        <v>0</v>
      </c>
      <c r="DF58" s="6">
        <v>0</v>
      </c>
      <c r="DG58" s="6">
        <v>0</v>
      </c>
      <c r="DH58" s="6">
        <v>0</v>
      </c>
      <c r="DI58" s="6">
        <v>0</v>
      </c>
      <c r="DJ58" s="6">
        <v>0</v>
      </c>
      <c r="DK58" s="6">
        <v>0</v>
      </c>
      <c r="DL58" s="6">
        <v>0</v>
      </c>
      <c r="DM58" s="6">
        <v>0</v>
      </c>
      <c r="DN58" s="6">
        <v>0</v>
      </c>
      <c r="DO58" s="6">
        <v>0</v>
      </c>
    </row>
    <row r="59" spans="1:119" ht="12.75">
      <c r="A59" s="4"/>
      <c r="B59" s="5" t="s">
        <v>37</v>
      </c>
      <c r="C59" s="5" t="s">
        <v>90</v>
      </c>
      <c r="D59" s="6">
        <v>2</v>
      </c>
      <c r="E59" s="6">
        <v>15</v>
      </c>
      <c r="F59" s="6">
        <v>180</v>
      </c>
      <c r="G59" s="6">
        <v>2400</v>
      </c>
      <c r="H59" s="6">
        <v>0</v>
      </c>
      <c r="I59" s="6">
        <v>15</v>
      </c>
      <c r="J59" s="6">
        <v>0</v>
      </c>
      <c r="K59" s="6">
        <v>2400</v>
      </c>
      <c r="L59" s="6">
        <v>5</v>
      </c>
      <c r="M59" s="6">
        <v>15</v>
      </c>
      <c r="N59" s="6">
        <v>450</v>
      </c>
      <c r="O59" s="6">
        <v>2400</v>
      </c>
      <c r="P59" s="6">
        <v>5</v>
      </c>
      <c r="Q59" s="6">
        <v>15</v>
      </c>
      <c r="R59" s="6">
        <v>450</v>
      </c>
      <c r="S59" s="6">
        <v>2400</v>
      </c>
      <c r="T59" s="6">
        <v>5</v>
      </c>
      <c r="U59" s="6">
        <v>15</v>
      </c>
      <c r="V59" s="6">
        <v>450</v>
      </c>
      <c r="W59" s="6">
        <v>2400</v>
      </c>
      <c r="X59" s="6">
        <v>5</v>
      </c>
      <c r="Y59" s="6">
        <v>15</v>
      </c>
      <c r="Z59" s="6">
        <v>450</v>
      </c>
      <c r="AA59" s="6">
        <v>2400</v>
      </c>
      <c r="AB59" s="6">
        <v>5</v>
      </c>
      <c r="AC59" s="6">
        <v>15</v>
      </c>
      <c r="AD59" s="6">
        <v>450</v>
      </c>
      <c r="AE59" s="6">
        <v>2400</v>
      </c>
      <c r="AF59" s="6">
        <v>5</v>
      </c>
      <c r="AG59" s="6">
        <v>15</v>
      </c>
      <c r="AH59" s="6">
        <v>450</v>
      </c>
      <c r="AI59" s="6">
        <v>2400</v>
      </c>
      <c r="AJ59" s="6">
        <v>5</v>
      </c>
      <c r="AK59" s="6">
        <v>15</v>
      </c>
      <c r="AL59" s="6">
        <v>450</v>
      </c>
      <c r="AM59" s="6">
        <v>2400</v>
      </c>
      <c r="AN59" s="6">
        <v>5</v>
      </c>
      <c r="AO59" s="6">
        <v>15</v>
      </c>
      <c r="AP59" s="6">
        <v>450</v>
      </c>
      <c r="AQ59" s="6">
        <v>2400</v>
      </c>
      <c r="AR59" s="6">
        <v>4</v>
      </c>
      <c r="AS59" s="6">
        <v>15</v>
      </c>
      <c r="AT59" s="6">
        <v>450</v>
      </c>
      <c r="AU59" s="6">
        <v>2400</v>
      </c>
      <c r="AV59" s="6">
        <v>2</v>
      </c>
      <c r="AW59" s="6">
        <v>15</v>
      </c>
      <c r="AX59" s="6">
        <v>180</v>
      </c>
      <c r="AY59" s="6">
        <v>2400</v>
      </c>
      <c r="AZ59" s="6">
        <v>2</v>
      </c>
      <c r="BA59" s="6">
        <v>15</v>
      </c>
      <c r="BB59" s="6">
        <v>180</v>
      </c>
      <c r="BC59" s="6">
        <v>2400</v>
      </c>
      <c r="BD59" s="6">
        <v>0</v>
      </c>
      <c r="BE59" s="6">
        <v>15</v>
      </c>
      <c r="BF59" s="6">
        <v>0</v>
      </c>
      <c r="BG59" s="6">
        <v>2400</v>
      </c>
      <c r="BH59" s="6">
        <v>2</v>
      </c>
      <c r="BI59" s="6">
        <v>15</v>
      </c>
      <c r="BJ59" s="6">
        <v>450</v>
      </c>
      <c r="BK59" s="6">
        <v>2400</v>
      </c>
      <c r="BL59" s="6">
        <v>4.5</v>
      </c>
      <c r="BM59" s="6">
        <v>15</v>
      </c>
      <c r="BN59" s="6">
        <v>450</v>
      </c>
      <c r="BO59" s="6">
        <v>2400</v>
      </c>
      <c r="BP59" s="6">
        <v>4.5</v>
      </c>
      <c r="BQ59" s="6">
        <v>15</v>
      </c>
      <c r="BR59" s="6">
        <v>450</v>
      </c>
      <c r="BS59" s="6">
        <v>2400</v>
      </c>
      <c r="BT59" s="6">
        <v>5</v>
      </c>
      <c r="BU59" s="6">
        <v>15</v>
      </c>
      <c r="BV59" s="6">
        <v>450</v>
      </c>
      <c r="BW59" s="6">
        <v>2400</v>
      </c>
      <c r="BX59" s="6">
        <v>5</v>
      </c>
      <c r="BY59" s="6">
        <v>15</v>
      </c>
      <c r="BZ59" s="6">
        <v>450</v>
      </c>
      <c r="CA59" s="6">
        <v>2400</v>
      </c>
      <c r="CB59" s="6">
        <v>4.5</v>
      </c>
      <c r="CC59" s="6">
        <v>15</v>
      </c>
      <c r="CD59" s="6">
        <v>450</v>
      </c>
      <c r="CE59" s="6">
        <v>2400</v>
      </c>
      <c r="CF59" s="6">
        <v>2</v>
      </c>
      <c r="CG59" s="6">
        <v>15</v>
      </c>
      <c r="CH59" s="6">
        <v>180</v>
      </c>
      <c r="CI59" s="6">
        <v>2400</v>
      </c>
      <c r="CJ59" s="6">
        <v>2</v>
      </c>
      <c r="CK59" s="6">
        <v>15</v>
      </c>
      <c r="CL59" s="6">
        <v>180</v>
      </c>
      <c r="CM59" s="6">
        <v>2400</v>
      </c>
      <c r="CN59" s="6">
        <v>0</v>
      </c>
      <c r="CO59" s="6">
        <v>15</v>
      </c>
      <c r="CP59" s="6">
        <v>0</v>
      </c>
      <c r="CQ59" s="6">
        <v>2400</v>
      </c>
      <c r="CR59" s="6">
        <v>5</v>
      </c>
      <c r="CS59" s="6">
        <v>15</v>
      </c>
      <c r="CT59" s="6">
        <v>450</v>
      </c>
      <c r="CU59" s="6">
        <v>2400</v>
      </c>
      <c r="CV59" s="6">
        <v>5</v>
      </c>
      <c r="CW59" s="6">
        <v>15</v>
      </c>
      <c r="CX59" s="6">
        <v>450</v>
      </c>
      <c r="CY59" s="6">
        <v>2400</v>
      </c>
      <c r="CZ59" s="6">
        <v>5</v>
      </c>
      <c r="DA59" s="6">
        <v>15</v>
      </c>
      <c r="DB59" s="6">
        <v>450</v>
      </c>
      <c r="DC59" s="6">
        <v>2400</v>
      </c>
      <c r="DD59" s="6">
        <v>5</v>
      </c>
      <c r="DE59" s="6">
        <v>15</v>
      </c>
      <c r="DF59" s="6">
        <v>450</v>
      </c>
      <c r="DG59" s="6">
        <v>2400</v>
      </c>
      <c r="DH59" s="6">
        <v>5</v>
      </c>
      <c r="DI59" s="6">
        <v>15</v>
      </c>
      <c r="DJ59" s="6">
        <v>450</v>
      </c>
      <c r="DK59" s="6">
        <v>2400</v>
      </c>
      <c r="DL59" s="6">
        <v>2</v>
      </c>
      <c r="DM59" s="6">
        <v>15</v>
      </c>
      <c r="DN59" s="6">
        <v>180</v>
      </c>
      <c r="DO59" s="6">
        <v>2400</v>
      </c>
    </row>
    <row r="60" spans="1:119" ht="12.75">
      <c r="A60" s="4"/>
      <c r="B60" s="5" t="s">
        <v>37</v>
      </c>
      <c r="C60" s="5" t="s">
        <v>91</v>
      </c>
      <c r="D60" s="6">
        <v>2</v>
      </c>
      <c r="E60" s="6">
        <v>15</v>
      </c>
      <c r="F60" s="6">
        <v>180</v>
      </c>
      <c r="G60" s="6">
        <v>2400</v>
      </c>
      <c r="H60" s="6">
        <v>0</v>
      </c>
      <c r="I60" s="6">
        <v>15</v>
      </c>
      <c r="J60" s="6">
        <v>0</v>
      </c>
      <c r="K60" s="6">
        <v>2400</v>
      </c>
      <c r="L60" s="6">
        <v>3</v>
      </c>
      <c r="M60" s="6">
        <v>15</v>
      </c>
      <c r="N60" s="6">
        <v>450</v>
      </c>
      <c r="O60" s="6">
        <v>2400</v>
      </c>
      <c r="P60" s="6">
        <v>5</v>
      </c>
      <c r="Q60" s="6">
        <v>15</v>
      </c>
      <c r="R60" s="6">
        <v>450</v>
      </c>
      <c r="S60" s="6">
        <v>2400</v>
      </c>
      <c r="T60" s="6">
        <v>5</v>
      </c>
      <c r="U60" s="6">
        <v>15</v>
      </c>
      <c r="V60" s="6">
        <v>450</v>
      </c>
      <c r="W60" s="6">
        <v>2400</v>
      </c>
      <c r="X60" s="6">
        <v>5</v>
      </c>
      <c r="Y60" s="6">
        <v>15</v>
      </c>
      <c r="Z60" s="6">
        <v>450</v>
      </c>
      <c r="AA60" s="6">
        <v>2400</v>
      </c>
      <c r="AB60" s="6">
        <v>5</v>
      </c>
      <c r="AC60" s="6">
        <v>15</v>
      </c>
      <c r="AD60" s="6">
        <v>450</v>
      </c>
      <c r="AE60" s="6">
        <v>2400</v>
      </c>
      <c r="AF60" s="6">
        <v>5</v>
      </c>
      <c r="AG60" s="6">
        <v>15</v>
      </c>
      <c r="AH60" s="6">
        <v>450</v>
      </c>
      <c r="AI60" s="6">
        <v>2400</v>
      </c>
      <c r="AJ60" s="6">
        <v>5</v>
      </c>
      <c r="AK60" s="6">
        <v>15</v>
      </c>
      <c r="AL60" s="6">
        <v>450</v>
      </c>
      <c r="AM60" s="6">
        <v>2400</v>
      </c>
      <c r="AN60" s="6">
        <v>5</v>
      </c>
      <c r="AO60" s="6">
        <v>15</v>
      </c>
      <c r="AP60" s="6">
        <v>450</v>
      </c>
      <c r="AQ60" s="6">
        <v>2400</v>
      </c>
      <c r="AR60" s="6">
        <v>4</v>
      </c>
      <c r="AS60" s="6">
        <v>15</v>
      </c>
      <c r="AT60" s="6">
        <v>450</v>
      </c>
      <c r="AU60" s="6">
        <v>2400</v>
      </c>
      <c r="AV60" s="6">
        <v>2</v>
      </c>
      <c r="AW60" s="6">
        <v>15</v>
      </c>
      <c r="AX60" s="6">
        <v>180</v>
      </c>
      <c r="AY60" s="6">
        <v>2400</v>
      </c>
      <c r="AZ60" s="6">
        <v>2</v>
      </c>
      <c r="BA60" s="6">
        <v>15</v>
      </c>
      <c r="BB60" s="6">
        <v>180</v>
      </c>
      <c r="BC60" s="6">
        <v>2400</v>
      </c>
      <c r="BD60" s="6">
        <v>0</v>
      </c>
      <c r="BE60" s="6">
        <v>15</v>
      </c>
      <c r="BF60" s="6">
        <v>0</v>
      </c>
      <c r="BG60" s="6">
        <v>2400</v>
      </c>
      <c r="BH60" s="6">
        <v>2</v>
      </c>
      <c r="BI60" s="6">
        <v>15</v>
      </c>
      <c r="BJ60" s="6">
        <v>154</v>
      </c>
      <c r="BK60" s="6">
        <v>2400</v>
      </c>
      <c r="BL60" s="6">
        <v>4.5</v>
      </c>
      <c r="BM60" s="6">
        <v>15</v>
      </c>
      <c r="BN60" s="6">
        <v>450</v>
      </c>
      <c r="BO60" s="6">
        <v>2400</v>
      </c>
      <c r="BP60" s="6">
        <v>5</v>
      </c>
      <c r="BQ60" s="6">
        <v>15</v>
      </c>
      <c r="BR60" s="6">
        <v>450</v>
      </c>
      <c r="BS60" s="6">
        <v>2400</v>
      </c>
      <c r="BT60" s="6">
        <v>5</v>
      </c>
      <c r="BU60" s="6">
        <v>15</v>
      </c>
      <c r="BV60" s="6">
        <v>450</v>
      </c>
      <c r="BW60" s="6">
        <v>2400</v>
      </c>
      <c r="BX60" s="6">
        <v>4.5</v>
      </c>
      <c r="BY60" s="6">
        <v>15</v>
      </c>
      <c r="BZ60" s="6">
        <v>450</v>
      </c>
      <c r="CA60" s="6">
        <v>2400</v>
      </c>
      <c r="CB60" s="6">
        <v>5</v>
      </c>
      <c r="CC60" s="6">
        <v>15</v>
      </c>
      <c r="CD60" s="6">
        <v>450</v>
      </c>
      <c r="CE60" s="6">
        <v>2400</v>
      </c>
      <c r="CF60" s="6">
        <v>2</v>
      </c>
      <c r="CG60" s="6">
        <v>15</v>
      </c>
      <c r="CH60" s="6">
        <v>180</v>
      </c>
      <c r="CI60" s="6">
        <v>2400</v>
      </c>
      <c r="CJ60" s="6">
        <v>2</v>
      </c>
      <c r="CK60" s="6">
        <v>15</v>
      </c>
      <c r="CL60" s="6">
        <v>180</v>
      </c>
      <c r="CM60" s="6">
        <v>2400</v>
      </c>
      <c r="CN60" s="6">
        <v>0</v>
      </c>
      <c r="CO60" s="6">
        <v>15</v>
      </c>
      <c r="CP60" s="6">
        <v>0</v>
      </c>
      <c r="CQ60" s="6">
        <v>2400</v>
      </c>
      <c r="CR60" s="6">
        <v>4.5</v>
      </c>
      <c r="CS60" s="6">
        <v>15</v>
      </c>
      <c r="CT60" s="6">
        <v>450</v>
      </c>
      <c r="CU60" s="6">
        <v>2400</v>
      </c>
      <c r="CV60" s="6">
        <v>5</v>
      </c>
      <c r="CW60" s="6">
        <v>15</v>
      </c>
      <c r="CX60" s="6">
        <v>450</v>
      </c>
      <c r="CY60" s="6">
        <v>2400</v>
      </c>
      <c r="CZ60" s="6">
        <v>5</v>
      </c>
      <c r="DA60" s="6">
        <v>15</v>
      </c>
      <c r="DB60" s="6">
        <v>450</v>
      </c>
      <c r="DC60" s="6">
        <v>2400</v>
      </c>
      <c r="DD60" s="6">
        <v>4</v>
      </c>
      <c r="DE60" s="6">
        <v>15</v>
      </c>
      <c r="DF60" s="6">
        <v>450</v>
      </c>
      <c r="DG60" s="6">
        <v>2400</v>
      </c>
      <c r="DH60" s="6">
        <v>5</v>
      </c>
      <c r="DI60" s="6">
        <v>15</v>
      </c>
      <c r="DJ60" s="6">
        <v>450</v>
      </c>
      <c r="DK60" s="6">
        <v>2400</v>
      </c>
      <c r="DL60" s="6">
        <v>2</v>
      </c>
      <c r="DM60" s="6">
        <v>15</v>
      </c>
      <c r="DN60" s="6">
        <v>180</v>
      </c>
      <c r="DO60" s="6">
        <v>2400</v>
      </c>
    </row>
    <row r="61" spans="1:119" ht="12.75">
      <c r="A61" s="4"/>
      <c r="B61" s="5" t="s">
        <v>37</v>
      </c>
      <c r="C61" s="5" t="s">
        <v>92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6</v>
      </c>
      <c r="M61" s="6">
        <v>15</v>
      </c>
      <c r="N61" s="6">
        <f>+L61*91</f>
        <v>546</v>
      </c>
      <c r="O61" s="6">
        <f>+M61*91</f>
        <v>1365</v>
      </c>
      <c r="P61" s="6">
        <v>7</v>
      </c>
      <c r="Q61" s="6">
        <v>15</v>
      </c>
      <c r="R61" s="6">
        <f>+P61*91</f>
        <v>637</v>
      </c>
      <c r="S61" s="6">
        <f>+Q61*91</f>
        <v>1365</v>
      </c>
      <c r="T61" s="6">
        <v>6</v>
      </c>
      <c r="U61" s="6">
        <v>15</v>
      </c>
      <c r="V61" s="6">
        <f>+T61*91</f>
        <v>546</v>
      </c>
      <c r="W61" s="6">
        <f>+U61*91</f>
        <v>1365</v>
      </c>
      <c r="X61" s="6">
        <v>6</v>
      </c>
      <c r="Y61" s="6">
        <v>15</v>
      </c>
      <c r="Z61" s="6">
        <f>+X61*91</f>
        <v>546</v>
      </c>
      <c r="AA61" s="6">
        <f>+Y61*91</f>
        <v>1365</v>
      </c>
      <c r="AB61" s="6">
        <v>6</v>
      </c>
      <c r="AC61" s="6">
        <v>15</v>
      </c>
      <c r="AD61" s="6">
        <f>+AB61*91</f>
        <v>546</v>
      </c>
      <c r="AE61" s="6">
        <f>+AC61*91</f>
        <v>1365</v>
      </c>
      <c r="AF61" s="6">
        <v>6</v>
      </c>
      <c r="AG61" s="6">
        <v>15</v>
      </c>
      <c r="AH61" s="6">
        <f>+AF61*91</f>
        <v>546</v>
      </c>
      <c r="AI61" s="6">
        <f>+AG61*91</f>
        <v>1365</v>
      </c>
      <c r="AJ61" s="6">
        <v>7</v>
      </c>
      <c r="AK61" s="6">
        <v>15</v>
      </c>
      <c r="AL61" s="6">
        <f>+AJ61*91</f>
        <v>637</v>
      </c>
      <c r="AM61" s="6">
        <f>+AK61*91</f>
        <v>1365</v>
      </c>
      <c r="AN61" s="6">
        <v>6</v>
      </c>
      <c r="AO61" s="6">
        <v>15</v>
      </c>
      <c r="AP61" s="6">
        <f>+AN61*91</f>
        <v>546</v>
      </c>
      <c r="AQ61" s="6">
        <f>+AO61*91</f>
        <v>1365</v>
      </c>
      <c r="AR61" s="6">
        <v>6</v>
      </c>
      <c r="AS61" s="6">
        <v>15</v>
      </c>
      <c r="AT61" s="6">
        <f>+AR61*91</f>
        <v>546</v>
      </c>
      <c r="AU61" s="6">
        <f>+AS61*91</f>
        <v>1365</v>
      </c>
      <c r="AV61" s="6">
        <v>3</v>
      </c>
      <c r="AW61" s="6">
        <v>15</v>
      </c>
      <c r="AX61" s="6">
        <f>+AV61*91</f>
        <v>273</v>
      </c>
      <c r="AY61" s="6">
        <f>+AW61*91</f>
        <v>1365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6</v>
      </c>
      <c r="BI61" s="6">
        <v>15</v>
      </c>
      <c r="BJ61" s="6">
        <f>+BH61*91</f>
        <v>546</v>
      </c>
      <c r="BK61" s="6">
        <f>+BI61*91</f>
        <v>1365</v>
      </c>
      <c r="BL61" s="6">
        <v>6</v>
      </c>
      <c r="BM61" s="6">
        <v>15</v>
      </c>
      <c r="BN61" s="6">
        <f>+BL61*91</f>
        <v>546</v>
      </c>
      <c r="BO61" s="6">
        <f>+BM61*91</f>
        <v>1365</v>
      </c>
      <c r="BP61" s="6">
        <v>6</v>
      </c>
      <c r="BQ61" s="6">
        <v>15</v>
      </c>
      <c r="BR61" s="6">
        <f>+BP61*91</f>
        <v>546</v>
      </c>
      <c r="BS61" s="6">
        <f>+BQ61*91</f>
        <v>1365</v>
      </c>
      <c r="BT61" s="6">
        <v>6</v>
      </c>
      <c r="BU61" s="6">
        <v>15</v>
      </c>
      <c r="BV61" s="6">
        <f>+BT61*91</f>
        <v>546</v>
      </c>
      <c r="BW61" s="6">
        <f>+BU61*91</f>
        <v>1365</v>
      </c>
      <c r="BX61" s="6">
        <v>6</v>
      </c>
      <c r="BY61" s="6">
        <v>15</v>
      </c>
      <c r="BZ61" s="6">
        <f>+BX61*91</f>
        <v>546</v>
      </c>
      <c r="CA61" s="6">
        <f>+BY61*91</f>
        <v>1365</v>
      </c>
      <c r="CB61" s="6">
        <v>6</v>
      </c>
      <c r="CC61" s="6">
        <v>15</v>
      </c>
      <c r="CD61" s="6">
        <f>+CB61*91</f>
        <v>546</v>
      </c>
      <c r="CE61" s="6">
        <f>+CC61*91</f>
        <v>1365</v>
      </c>
      <c r="CF61" s="6">
        <v>3</v>
      </c>
      <c r="CG61" s="6">
        <v>15</v>
      </c>
      <c r="CH61" s="6">
        <f>+CF61*91</f>
        <v>273</v>
      </c>
      <c r="CI61" s="6">
        <f>+CG61*91</f>
        <v>1365</v>
      </c>
      <c r="CJ61" s="6">
        <v>0</v>
      </c>
      <c r="CK61" s="6">
        <v>0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3</v>
      </c>
      <c r="CS61" s="6">
        <v>15</v>
      </c>
      <c r="CT61" s="6">
        <f>+CR61*91</f>
        <v>273</v>
      </c>
      <c r="CU61" s="6">
        <f>+CS61*91</f>
        <v>1365</v>
      </c>
      <c r="CV61" s="6">
        <v>6</v>
      </c>
      <c r="CW61" s="6">
        <v>15</v>
      </c>
      <c r="CX61" s="6">
        <f>+CV61*91</f>
        <v>546</v>
      </c>
      <c r="CY61" s="6">
        <f>+CW61*91</f>
        <v>1365</v>
      </c>
      <c r="CZ61" s="6">
        <v>6</v>
      </c>
      <c r="DA61" s="6">
        <v>15</v>
      </c>
      <c r="DB61" s="6">
        <f>+CZ61*91</f>
        <v>546</v>
      </c>
      <c r="DC61" s="6">
        <f>+DA61*91</f>
        <v>1365</v>
      </c>
      <c r="DD61" s="6">
        <v>6</v>
      </c>
      <c r="DE61" s="6">
        <v>15</v>
      </c>
      <c r="DF61" s="6">
        <f>+DD61*91</f>
        <v>546</v>
      </c>
      <c r="DG61" s="6">
        <f>+DE61*91</f>
        <v>1365</v>
      </c>
      <c r="DH61" s="6">
        <v>5.5</v>
      </c>
      <c r="DI61" s="6">
        <v>15</v>
      </c>
      <c r="DJ61" s="6">
        <f>+DH61*91</f>
        <v>500.5</v>
      </c>
      <c r="DK61" s="6">
        <f>+DI61*91</f>
        <v>1365</v>
      </c>
      <c r="DL61" s="6">
        <v>0</v>
      </c>
      <c r="DM61" s="6">
        <v>15</v>
      </c>
      <c r="DN61" s="6">
        <f>+DL61*91</f>
        <v>0</v>
      </c>
      <c r="DO61" s="6">
        <f>+DM61*91</f>
        <v>1365</v>
      </c>
    </row>
    <row r="62" spans="1:119" ht="12.75">
      <c r="A62" s="4"/>
      <c r="B62" s="5" t="s">
        <v>37</v>
      </c>
      <c r="C62" s="5" t="s">
        <v>93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3</v>
      </c>
      <c r="M62" s="6">
        <v>15</v>
      </c>
      <c r="N62" s="6">
        <f>+L62*91</f>
        <v>273</v>
      </c>
      <c r="O62" s="6">
        <f>+M62*91</f>
        <v>1365</v>
      </c>
      <c r="P62" s="6">
        <v>7</v>
      </c>
      <c r="Q62" s="6">
        <v>15</v>
      </c>
      <c r="R62" s="6">
        <f>+P62*91</f>
        <v>637</v>
      </c>
      <c r="S62" s="6">
        <f>+Q62*91</f>
        <v>1365</v>
      </c>
      <c r="T62" s="6">
        <v>6</v>
      </c>
      <c r="U62" s="6">
        <v>15</v>
      </c>
      <c r="V62" s="6">
        <f>+T62*91</f>
        <v>546</v>
      </c>
      <c r="W62" s="6">
        <f>+U62*91</f>
        <v>1365</v>
      </c>
      <c r="X62" s="6">
        <v>6</v>
      </c>
      <c r="Y62" s="6">
        <v>15</v>
      </c>
      <c r="Z62" s="6">
        <f>+X62*91</f>
        <v>546</v>
      </c>
      <c r="AA62" s="6">
        <f>+Y62*91</f>
        <v>1365</v>
      </c>
      <c r="AB62" s="6">
        <v>6</v>
      </c>
      <c r="AC62" s="6">
        <v>15</v>
      </c>
      <c r="AD62" s="6">
        <f>+AB62*91</f>
        <v>546</v>
      </c>
      <c r="AE62" s="6">
        <f>+AC62*91</f>
        <v>1365</v>
      </c>
      <c r="AF62" s="6">
        <v>6</v>
      </c>
      <c r="AG62" s="6">
        <v>15</v>
      </c>
      <c r="AH62" s="6">
        <f>+AF62*91</f>
        <v>546</v>
      </c>
      <c r="AI62" s="6">
        <f>+AG62*91</f>
        <v>1365</v>
      </c>
      <c r="AJ62" s="6">
        <v>6.5</v>
      </c>
      <c r="AK62" s="6">
        <v>15</v>
      </c>
      <c r="AL62" s="6">
        <f>+AJ62*91</f>
        <v>591.5</v>
      </c>
      <c r="AM62" s="6">
        <f>+AK62*91</f>
        <v>1365</v>
      </c>
      <c r="AN62" s="6">
        <v>7</v>
      </c>
      <c r="AO62" s="6">
        <v>15</v>
      </c>
      <c r="AP62" s="6">
        <f>+AN62*91</f>
        <v>637</v>
      </c>
      <c r="AQ62" s="6">
        <f>+AO62*91</f>
        <v>1365</v>
      </c>
      <c r="AR62" s="6">
        <v>6</v>
      </c>
      <c r="AS62" s="6">
        <v>15</v>
      </c>
      <c r="AT62" s="6">
        <f>+AR62*91</f>
        <v>546</v>
      </c>
      <c r="AU62" s="6">
        <f>+AS62*91</f>
        <v>1365</v>
      </c>
      <c r="AV62" s="6">
        <v>6</v>
      </c>
      <c r="AW62" s="6">
        <v>15</v>
      </c>
      <c r="AX62" s="6">
        <f>+AV62*91</f>
        <v>546</v>
      </c>
      <c r="AY62" s="6">
        <f>+AW62*91</f>
        <v>1365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3</v>
      </c>
      <c r="BI62" s="6">
        <v>15</v>
      </c>
      <c r="BJ62" s="6">
        <f>+BH62*91</f>
        <v>273</v>
      </c>
      <c r="BK62" s="6">
        <f>+BI62*91</f>
        <v>1365</v>
      </c>
      <c r="BL62" s="6">
        <v>6</v>
      </c>
      <c r="BM62" s="6">
        <v>15</v>
      </c>
      <c r="BN62" s="6">
        <f>+BL62*91</f>
        <v>546</v>
      </c>
      <c r="BO62" s="6">
        <f>+BM62*91</f>
        <v>1365</v>
      </c>
      <c r="BP62" s="6">
        <v>6</v>
      </c>
      <c r="BQ62" s="6">
        <v>15</v>
      </c>
      <c r="BR62" s="6">
        <f>+BP62*91</f>
        <v>546</v>
      </c>
      <c r="BS62" s="6">
        <f>+BQ62*91</f>
        <v>1365</v>
      </c>
      <c r="BT62" s="6">
        <v>6</v>
      </c>
      <c r="BU62" s="6">
        <v>15</v>
      </c>
      <c r="BV62" s="6">
        <f>+BT62*91</f>
        <v>546</v>
      </c>
      <c r="BW62" s="6">
        <f>+BU62*91</f>
        <v>1365</v>
      </c>
      <c r="BX62" s="6">
        <v>6</v>
      </c>
      <c r="BY62" s="6">
        <v>15</v>
      </c>
      <c r="BZ62" s="6">
        <f>+BX62*91</f>
        <v>546</v>
      </c>
      <c r="CA62" s="6">
        <f>+BY62*91</f>
        <v>1365</v>
      </c>
      <c r="CB62" s="6">
        <v>6</v>
      </c>
      <c r="CC62" s="6">
        <v>15</v>
      </c>
      <c r="CD62" s="6">
        <f>+CB62*91</f>
        <v>546</v>
      </c>
      <c r="CE62" s="6">
        <f>+CC62*91</f>
        <v>1365</v>
      </c>
      <c r="CF62" s="6">
        <v>5</v>
      </c>
      <c r="CG62" s="6">
        <v>15</v>
      </c>
      <c r="CH62" s="6">
        <f>+CF62*91</f>
        <v>455</v>
      </c>
      <c r="CI62" s="6">
        <f>+CG62*91</f>
        <v>1365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  <c r="CR62" s="6">
        <v>2</v>
      </c>
      <c r="CS62" s="6">
        <v>15</v>
      </c>
      <c r="CT62" s="6">
        <f>+CR62*91</f>
        <v>182</v>
      </c>
      <c r="CU62" s="6">
        <f>+CS62*91</f>
        <v>1365</v>
      </c>
      <c r="CV62" s="6">
        <v>6</v>
      </c>
      <c r="CW62" s="6">
        <v>15</v>
      </c>
      <c r="CX62" s="6">
        <f>+CV62*91</f>
        <v>546</v>
      </c>
      <c r="CY62" s="6">
        <f>+CW62*91</f>
        <v>1365</v>
      </c>
      <c r="CZ62" s="6">
        <v>6</v>
      </c>
      <c r="DA62" s="6">
        <v>15</v>
      </c>
      <c r="DB62" s="6">
        <f>+CZ62*91</f>
        <v>546</v>
      </c>
      <c r="DC62" s="6">
        <f>+DA62*91</f>
        <v>1365</v>
      </c>
      <c r="DD62" s="6">
        <v>6</v>
      </c>
      <c r="DE62" s="6">
        <v>15</v>
      </c>
      <c r="DF62" s="6">
        <f>+DD62*91</f>
        <v>546</v>
      </c>
      <c r="DG62" s="6">
        <f>+DE62*91</f>
        <v>1365</v>
      </c>
      <c r="DH62" s="6">
        <v>6</v>
      </c>
      <c r="DI62" s="6">
        <v>15</v>
      </c>
      <c r="DJ62" s="6">
        <f>+DH62*91</f>
        <v>546</v>
      </c>
      <c r="DK62" s="6">
        <f>+DI62*91</f>
        <v>1365</v>
      </c>
      <c r="DL62" s="6">
        <v>3</v>
      </c>
      <c r="DM62" s="6">
        <v>15</v>
      </c>
      <c r="DN62" s="6">
        <f>+DL62*91</f>
        <v>273</v>
      </c>
      <c r="DO62" s="6">
        <f>+DM62*91</f>
        <v>1365</v>
      </c>
    </row>
    <row r="63" spans="1:119" ht="12.75">
      <c r="A63" s="4"/>
      <c r="B63" s="5" t="s">
        <v>37</v>
      </c>
      <c r="C63" s="5" t="s">
        <v>94</v>
      </c>
      <c r="D63" s="6">
        <v>0</v>
      </c>
      <c r="E63" s="6">
        <v>2.2</v>
      </c>
      <c r="F63" s="6">
        <v>0</v>
      </c>
      <c r="G63" s="6">
        <v>364</v>
      </c>
      <c r="H63" s="6">
        <v>0</v>
      </c>
      <c r="I63" s="6">
        <v>0</v>
      </c>
      <c r="J63" s="6">
        <v>0</v>
      </c>
      <c r="K63" s="6">
        <v>40</v>
      </c>
      <c r="L63" s="6">
        <v>0</v>
      </c>
      <c r="M63" s="6">
        <v>15</v>
      </c>
      <c r="N63" s="6">
        <v>0</v>
      </c>
      <c r="O63" s="6">
        <v>2400</v>
      </c>
      <c r="P63" s="6">
        <v>6.3</v>
      </c>
      <c r="Q63" s="6">
        <v>52.239151643690356</v>
      </c>
      <c r="R63" s="6">
        <v>485.1</v>
      </c>
      <c r="S63" s="6">
        <v>3917.9363732767765</v>
      </c>
      <c r="T63" s="6">
        <v>0</v>
      </c>
      <c r="U63" s="6">
        <v>15</v>
      </c>
      <c r="V63" s="6">
        <v>0</v>
      </c>
      <c r="W63" s="6">
        <v>2400</v>
      </c>
      <c r="X63" s="6">
        <v>0</v>
      </c>
      <c r="Y63" s="6">
        <v>5.5</v>
      </c>
      <c r="Z63" s="6">
        <v>0</v>
      </c>
      <c r="AA63" s="6">
        <v>880</v>
      </c>
      <c r="AB63" s="6">
        <v>0</v>
      </c>
      <c r="AC63" s="6">
        <v>5.866666666666667</v>
      </c>
      <c r="AD63" s="6">
        <v>0</v>
      </c>
      <c r="AE63" s="6">
        <v>938.6666666666667</v>
      </c>
      <c r="AF63" s="6">
        <v>0</v>
      </c>
      <c r="AG63" s="6">
        <v>5.971428571428572</v>
      </c>
      <c r="AH63" s="6">
        <v>0</v>
      </c>
      <c r="AI63" s="6">
        <v>955.4285714285716</v>
      </c>
      <c r="AJ63" s="6">
        <v>5</v>
      </c>
      <c r="AK63" s="6">
        <v>41.79132131495228</v>
      </c>
      <c r="AL63" s="6">
        <v>350</v>
      </c>
      <c r="AM63" s="6">
        <v>3134.349098621421</v>
      </c>
      <c r="AN63" s="6">
        <v>0</v>
      </c>
      <c r="AO63" s="6">
        <v>5.5</v>
      </c>
      <c r="AP63" s="6">
        <v>0</v>
      </c>
      <c r="AQ63" s="6">
        <v>880</v>
      </c>
      <c r="AR63" s="6">
        <v>0</v>
      </c>
      <c r="AS63" s="6">
        <v>5.866666666666667</v>
      </c>
      <c r="AT63" s="6">
        <v>0</v>
      </c>
      <c r="AU63" s="6">
        <v>938.6666666666667</v>
      </c>
      <c r="AV63" s="6">
        <v>0</v>
      </c>
      <c r="AW63" s="6">
        <v>5.5</v>
      </c>
      <c r="AX63" s="6">
        <v>0</v>
      </c>
      <c r="AY63" s="6">
        <v>880</v>
      </c>
      <c r="AZ63" s="6">
        <v>0</v>
      </c>
      <c r="BA63" s="6">
        <v>2.2</v>
      </c>
      <c r="BB63" s="6">
        <v>0</v>
      </c>
      <c r="BC63" s="6">
        <v>352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5.5</v>
      </c>
      <c r="BJ63" s="6">
        <v>0</v>
      </c>
      <c r="BK63" s="6">
        <v>880</v>
      </c>
      <c r="BL63" s="6">
        <v>0</v>
      </c>
      <c r="BM63" s="6">
        <v>5.622222222222223</v>
      </c>
      <c r="BN63" s="6">
        <v>0</v>
      </c>
      <c r="BO63" s="6">
        <v>899.5555555555557</v>
      </c>
      <c r="BP63" s="6">
        <v>0</v>
      </c>
      <c r="BQ63" s="6">
        <v>5.72</v>
      </c>
      <c r="BR63" s="6">
        <v>0</v>
      </c>
      <c r="BS63" s="6">
        <v>915.2</v>
      </c>
      <c r="BT63" s="6">
        <v>0</v>
      </c>
      <c r="BU63" s="6">
        <v>5.5</v>
      </c>
      <c r="BV63" s="6">
        <v>0</v>
      </c>
      <c r="BW63" s="6">
        <v>880</v>
      </c>
      <c r="BX63" s="6">
        <v>0</v>
      </c>
      <c r="BY63" s="6">
        <v>5.5</v>
      </c>
      <c r="BZ63" s="6">
        <v>0</v>
      </c>
      <c r="CA63" s="6">
        <v>880</v>
      </c>
      <c r="CB63" s="6">
        <v>0</v>
      </c>
      <c r="CC63" s="6">
        <v>5.72</v>
      </c>
      <c r="CD63" s="6">
        <v>0</v>
      </c>
      <c r="CE63" s="6">
        <v>915.2</v>
      </c>
      <c r="CF63" s="6">
        <v>0</v>
      </c>
      <c r="CG63" s="6">
        <v>5.5</v>
      </c>
      <c r="CH63" s="6">
        <v>0</v>
      </c>
      <c r="CI63" s="6">
        <v>880</v>
      </c>
      <c r="CJ63" s="6">
        <v>0</v>
      </c>
      <c r="CK63" s="6">
        <v>2.2</v>
      </c>
      <c r="CL63" s="6">
        <v>0</v>
      </c>
      <c r="CM63" s="6">
        <v>352</v>
      </c>
      <c r="CN63" s="15">
        <v>0</v>
      </c>
      <c r="CO63" s="15">
        <v>0</v>
      </c>
      <c r="CP63" s="15">
        <v>0</v>
      </c>
      <c r="CQ63" s="15">
        <v>0</v>
      </c>
      <c r="CR63" s="6">
        <v>0</v>
      </c>
      <c r="CS63" s="6">
        <v>5.5</v>
      </c>
      <c r="CT63" s="6">
        <v>0</v>
      </c>
      <c r="CU63" s="6">
        <v>880</v>
      </c>
      <c r="CV63" s="6">
        <v>0</v>
      </c>
      <c r="CW63" s="6">
        <v>5.5</v>
      </c>
      <c r="CX63" s="6">
        <v>0</v>
      </c>
      <c r="CY63" s="6">
        <v>880</v>
      </c>
      <c r="CZ63" s="6">
        <v>0</v>
      </c>
      <c r="DA63" s="6">
        <v>5.5</v>
      </c>
      <c r="DB63" s="6">
        <v>0</v>
      </c>
      <c r="DC63" s="6">
        <v>880</v>
      </c>
      <c r="DD63" s="6">
        <v>0</v>
      </c>
      <c r="DE63" s="6">
        <v>5.657142857142858</v>
      </c>
      <c r="DF63" s="6">
        <v>0</v>
      </c>
      <c r="DG63" s="6">
        <v>905.1428571428573</v>
      </c>
      <c r="DH63" s="6">
        <v>0</v>
      </c>
      <c r="DI63" s="6">
        <v>5.5</v>
      </c>
      <c r="DJ63" s="6">
        <v>0</v>
      </c>
      <c r="DK63" s="6">
        <v>880</v>
      </c>
      <c r="DL63" s="6">
        <v>0</v>
      </c>
      <c r="DM63" s="6">
        <v>5.5</v>
      </c>
      <c r="DN63" s="6">
        <v>0</v>
      </c>
      <c r="DO63" s="6">
        <v>880</v>
      </c>
    </row>
    <row r="64" spans="1:119" ht="12.75">
      <c r="A64" s="4"/>
      <c r="B64" s="5" t="s">
        <v>37</v>
      </c>
      <c r="C64" s="5" t="s">
        <v>95</v>
      </c>
      <c r="D64" s="6">
        <v>0</v>
      </c>
      <c r="E64" s="6">
        <v>3.3</v>
      </c>
      <c r="F64" s="6">
        <v>0</v>
      </c>
      <c r="G64" s="6">
        <v>528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15</v>
      </c>
      <c r="N64" s="6">
        <v>0</v>
      </c>
      <c r="O64" s="6">
        <v>2400</v>
      </c>
      <c r="P64" s="6">
        <v>5</v>
      </c>
      <c r="Q64" s="6">
        <v>52.239151643690356</v>
      </c>
      <c r="R64" s="6">
        <v>385</v>
      </c>
      <c r="S64" s="6">
        <v>3917.9363732767765</v>
      </c>
      <c r="T64" s="6">
        <v>0</v>
      </c>
      <c r="U64" s="6">
        <v>15</v>
      </c>
      <c r="V64" s="6">
        <v>0</v>
      </c>
      <c r="W64" s="6">
        <v>2400</v>
      </c>
      <c r="X64" s="6">
        <v>0</v>
      </c>
      <c r="Y64" s="6">
        <v>5.5</v>
      </c>
      <c r="Z64" s="6">
        <v>0</v>
      </c>
      <c r="AA64" s="6">
        <v>880</v>
      </c>
      <c r="AB64" s="6">
        <v>0</v>
      </c>
      <c r="AC64" s="6">
        <v>5.866666666666667</v>
      </c>
      <c r="AD64" s="6">
        <v>0</v>
      </c>
      <c r="AE64" s="6">
        <v>938.6666666666667</v>
      </c>
      <c r="AF64" s="6">
        <v>0</v>
      </c>
      <c r="AG64" s="6">
        <v>5.657142857142858</v>
      </c>
      <c r="AH64" s="6">
        <v>0</v>
      </c>
      <c r="AI64" s="6">
        <v>905.1428571428573</v>
      </c>
      <c r="AJ64" s="6">
        <v>5</v>
      </c>
      <c r="AK64" s="6">
        <v>41.79132131495228</v>
      </c>
      <c r="AL64" s="6">
        <v>350</v>
      </c>
      <c r="AM64" s="6">
        <v>3134.349098621421</v>
      </c>
      <c r="AN64" s="6">
        <v>0</v>
      </c>
      <c r="AO64" s="6">
        <v>5.5</v>
      </c>
      <c r="AP64" s="6">
        <v>0</v>
      </c>
      <c r="AQ64" s="6">
        <v>880</v>
      </c>
      <c r="AR64" s="6">
        <v>0</v>
      </c>
      <c r="AS64" s="6">
        <v>5.866666666666667</v>
      </c>
      <c r="AT64" s="6">
        <v>0</v>
      </c>
      <c r="AU64" s="6">
        <v>938.6666666666667</v>
      </c>
      <c r="AV64" s="6">
        <v>0</v>
      </c>
      <c r="AW64" s="6">
        <v>5.5</v>
      </c>
      <c r="AX64" s="6">
        <v>0</v>
      </c>
      <c r="AY64" s="6">
        <v>880</v>
      </c>
      <c r="AZ64" s="6">
        <v>0</v>
      </c>
      <c r="BA64" s="6">
        <v>2.2</v>
      </c>
      <c r="BB64" s="6">
        <v>0</v>
      </c>
      <c r="BC64" s="6">
        <f>364*1.1</f>
        <v>400.40000000000003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4.4</v>
      </c>
      <c r="BJ64" s="6">
        <v>0</v>
      </c>
      <c r="BK64" s="6">
        <v>704</v>
      </c>
      <c r="BL64" s="6">
        <v>0</v>
      </c>
      <c r="BM64" s="6">
        <v>5.622222222222223</v>
      </c>
      <c r="BN64" s="6">
        <v>0</v>
      </c>
      <c r="BO64" s="6">
        <v>899.5555555555557</v>
      </c>
      <c r="BP64" s="6">
        <v>0</v>
      </c>
      <c r="BQ64" s="6">
        <v>5.72</v>
      </c>
      <c r="BR64" s="6">
        <v>0</v>
      </c>
      <c r="BS64" s="6">
        <v>915.2</v>
      </c>
      <c r="BT64" s="6">
        <v>0</v>
      </c>
      <c r="BU64" s="6">
        <v>5.5</v>
      </c>
      <c r="BV64" s="6">
        <v>0</v>
      </c>
      <c r="BW64" s="6">
        <v>880</v>
      </c>
      <c r="BX64" s="6">
        <v>0</v>
      </c>
      <c r="BY64" s="6">
        <v>5.5</v>
      </c>
      <c r="BZ64" s="6">
        <v>0</v>
      </c>
      <c r="CA64" s="6">
        <v>880</v>
      </c>
      <c r="CB64" s="6">
        <v>0</v>
      </c>
      <c r="CC64" s="6">
        <v>5.72</v>
      </c>
      <c r="CD64" s="6">
        <v>0</v>
      </c>
      <c r="CE64" s="6">
        <v>915.2</v>
      </c>
      <c r="CF64" s="6">
        <v>0</v>
      </c>
      <c r="CG64" s="6">
        <v>5.5</v>
      </c>
      <c r="CH64" s="6">
        <v>0</v>
      </c>
      <c r="CI64" s="6">
        <v>880</v>
      </c>
      <c r="CJ64" s="6">
        <v>0</v>
      </c>
      <c r="CK64" s="6">
        <v>3.3</v>
      </c>
      <c r="CL64" s="6">
        <v>0</v>
      </c>
      <c r="CM64" s="6">
        <v>528</v>
      </c>
      <c r="CN64" s="15">
        <v>0</v>
      </c>
      <c r="CO64" s="15">
        <v>0</v>
      </c>
      <c r="CP64" s="15">
        <v>0</v>
      </c>
      <c r="CQ64" s="15">
        <v>0</v>
      </c>
      <c r="CR64" s="6">
        <v>0</v>
      </c>
      <c r="CS64" s="6">
        <v>5.5</v>
      </c>
      <c r="CT64" s="6">
        <v>0</v>
      </c>
      <c r="CU64" s="6">
        <v>880</v>
      </c>
      <c r="CV64" s="6">
        <v>0</v>
      </c>
      <c r="CW64" s="6">
        <v>5.5</v>
      </c>
      <c r="CX64" s="6">
        <v>0</v>
      </c>
      <c r="CY64" s="6">
        <v>880</v>
      </c>
      <c r="CZ64" s="6">
        <v>0</v>
      </c>
      <c r="DA64" s="6">
        <v>5.5</v>
      </c>
      <c r="DB64" s="6">
        <v>0</v>
      </c>
      <c r="DC64" s="6">
        <v>880</v>
      </c>
      <c r="DD64" s="6">
        <v>0</v>
      </c>
      <c r="DE64" s="6">
        <v>5.657142857142858</v>
      </c>
      <c r="DF64" s="6">
        <v>0</v>
      </c>
      <c r="DG64" s="6">
        <v>905.1428571428573</v>
      </c>
      <c r="DH64" s="6">
        <v>0</v>
      </c>
      <c r="DI64" s="6">
        <v>5.5</v>
      </c>
      <c r="DJ64" s="6">
        <v>0</v>
      </c>
      <c r="DK64" s="6">
        <v>880</v>
      </c>
      <c r="DL64" s="6">
        <v>0</v>
      </c>
      <c r="DM64" s="6">
        <v>5.5</v>
      </c>
      <c r="DN64" s="6">
        <v>0</v>
      </c>
      <c r="DO64" s="6">
        <v>880</v>
      </c>
    </row>
    <row r="65" spans="2:119" s="7" customFormat="1" ht="12.75">
      <c r="B65" s="5" t="s">
        <v>37</v>
      </c>
      <c r="C65" s="5" t="s">
        <v>96</v>
      </c>
      <c r="D65" s="6">
        <v>2</v>
      </c>
      <c r="E65" s="6">
        <v>10</v>
      </c>
      <c r="F65" s="6">
        <v>154</v>
      </c>
      <c r="G65" s="6">
        <v>770</v>
      </c>
      <c r="H65" s="6">
        <v>2</v>
      </c>
      <c r="I65" s="6">
        <v>10.5</v>
      </c>
      <c r="J65" s="6">
        <v>154</v>
      </c>
      <c r="K65" s="6">
        <v>945</v>
      </c>
      <c r="L65" s="6">
        <v>13.83381071335759</v>
      </c>
      <c r="M65" s="6">
        <v>41.316981330561326</v>
      </c>
      <c r="N65" s="6">
        <v>1078</v>
      </c>
      <c r="O65" s="6">
        <v>3098.7735997920995</v>
      </c>
      <c r="P65" s="6">
        <v>6.631740514553014</v>
      </c>
      <c r="Q65" s="6">
        <v>23</v>
      </c>
      <c r="R65" s="6">
        <v>1617</v>
      </c>
      <c r="S65" s="6">
        <v>2125.2</v>
      </c>
      <c r="T65" s="6">
        <v>11.857552040020789</v>
      </c>
      <c r="U65" s="6">
        <v>35.41455542619543</v>
      </c>
      <c r="V65" s="6">
        <v>913.0315070816007</v>
      </c>
      <c r="W65" s="6">
        <v>2656.091656964657</v>
      </c>
      <c r="X65" s="6">
        <v>3.8888888888888884</v>
      </c>
      <c r="Y65" s="6">
        <v>15</v>
      </c>
      <c r="Z65" s="6">
        <v>622.2222222222222</v>
      </c>
      <c r="AA65" s="6">
        <v>1156</v>
      </c>
      <c r="AB65" s="6">
        <v>13.83381071335759</v>
      </c>
      <c r="AC65" s="6">
        <v>41.316981330561326</v>
      </c>
      <c r="AD65" s="6">
        <v>1078</v>
      </c>
      <c r="AE65" s="6">
        <v>3098.7735997920995</v>
      </c>
      <c r="AF65" s="6">
        <v>5.055555555555556</v>
      </c>
      <c r="AG65" s="6">
        <v>15.099259259259258</v>
      </c>
      <c r="AH65" s="6">
        <v>808.8888888888889</v>
      </c>
      <c r="AI65" s="6">
        <v>1132.4444444444443</v>
      </c>
      <c r="AJ65" s="6">
        <v>5.2523384875259875</v>
      </c>
      <c r="AK65" s="6">
        <v>22.63634095634096</v>
      </c>
      <c r="AL65" s="6">
        <v>840.3741580041581</v>
      </c>
      <c r="AM65" s="6">
        <v>1697.7255717255719</v>
      </c>
      <c r="AN65" s="6">
        <v>11.2</v>
      </c>
      <c r="AO65" s="6">
        <v>25</v>
      </c>
      <c r="AP65" s="6">
        <v>280.1247193347194</v>
      </c>
      <c r="AQ65" s="6">
        <v>1925</v>
      </c>
      <c r="AR65" s="6">
        <v>5</v>
      </c>
      <c r="AS65" s="6">
        <v>15</v>
      </c>
      <c r="AT65" s="6">
        <v>385</v>
      </c>
      <c r="AU65" s="6">
        <v>1130</v>
      </c>
      <c r="AV65" s="6">
        <v>5</v>
      </c>
      <c r="AW65" s="6">
        <v>12</v>
      </c>
      <c r="AX65" s="6">
        <v>385</v>
      </c>
      <c r="AY65" s="6">
        <v>924</v>
      </c>
      <c r="AZ65" s="6">
        <v>2</v>
      </c>
      <c r="BA65" s="6">
        <v>10.5</v>
      </c>
      <c r="BB65" s="6">
        <v>154</v>
      </c>
      <c r="BC65" s="6">
        <v>808.5</v>
      </c>
      <c r="BD65" s="6">
        <v>2</v>
      </c>
      <c r="BE65" s="6">
        <v>10.5</v>
      </c>
      <c r="BF65" s="6">
        <v>154</v>
      </c>
      <c r="BG65" s="6">
        <v>403.2</v>
      </c>
      <c r="BH65" s="6">
        <v>3.5</v>
      </c>
      <c r="BI65" s="6">
        <v>10.5</v>
      </c>
      <c r="BJ65" s="6">
        <v>311.1111111111111</v>
      </c>
      <c r="BK65" s="6">
        <v>693</v>
      </c>
      <c r="BL65" s="6">
        <v>4.666666666666667</v>
      </c>
      <c r="BM65" s="6">
        <v>25</v>
      </c>
      <c r="BN65" s="6">
        <v>746.6666666666666</v>
      </c>
      <c r="BO65" s="6">
        <v>1925</v>
      </c>
      <c r="BP65" s="6">
        <v>4.666666666666667</v>
      </c>
      <c r="BQ65" s="6">
        <v>25</v>
      </c>
      <c r="BR65" s="6">
        <v>746.6666666666666</v>
      </c>
      <c r="BS65" s="6">
        <v>1925</v>
      </c>
      <c r="BT65" s="6">
        <v>4.666666666666667</v>
      </c>
      <c r="BU65" s="6">
        <v>25</v>
      </c>
      <c r="BV65" s="6">
        <v>746.6666666666666</v>
      </c>
      <c r="BW65" s="6">
        <v>1925</v>
      </c>
      <c r="BX65" s="6">
        <v>4.666666666666667</v>
      </c>
      <c r="BY65" s="6">
        <v>25</v>
      </c>
      <c r="BZ65" s="6">
        <v>746.6666666666666</v>
      </c>
      <c r="CA65" s="6">
        <v>1925</v>
      </c>
      <c r="CB65" s="6">
        <v>3.5</v>
      </c>
      <c r="CC65" s="6">
        <v>20</v>
      </c>
      <c r="CD65" s="6">
        <v>497.7777777777778</v>
      </c>
      <c r="CE65" s="6">
        <v>1540</v>
      </c>
      <c r="CF65" s="6">
        <v>3.5</v>
      </c>
      <c r="CG65" s="6">
        <v>10.5</v>
      </c>
      <c r="CH65" s="6">
        <v>497.7777777777778</v>
      </c>
      <c r="CI65" s="6">
        <v>808.5</v>
      </c>
      <c r="CJ65" s="6">
        <v>2</v>
      </c>
      <c r="CK65" s="6">
        <v>10.5</v>
      </c>
      <c r="CL65" s="6">
        <v>154</v>
      </c>
      <c r="CM65" s="6">
        <v>672</v>
      </c>
      <c r="CN65" s="15">
        <v>2</v>
      </c>
      <c r="CO65" s="15">
        <v>10.5</v>
      </c>
      <c r="CP65" s="15">
        <v>154</v>
      </c>
      <c r="CQ65" s="15">
        <v>403.2</v>
      </c>
      <c r="CR65" s="6">
        <v>3.5</v>
      </c>
      <c r="CS65" s="6">
        <v>10.5</v>
      </c>
      <c r="CT65" s="6">
        <v>311.1111111111111</v>
      </c>
      <c r="CU65" s="6">
        <v>672</v>
      </c>
      <c r="CV65" s="6">
        <v>3.8888888888888884</v>
      </c>
      <c r="CW65" s="6">
        <v>20</v>
      </c>
      <c r="CX65" s="6">
        <v>622.2222222222222</v>
      </c>
      <c r="CY65" s="6">
        <v>1540</v>
      </c>
      <c r="CZ65" s="6">
        <v>3.8888888888888884</v>
      </c>
      <c r="DA65" s="6">
        <v>20</v>
      </c>
      <c r="DB65" s="6">
        <v>622.2222222222222</v>
      </c>
      <c r="DC65" s="6">
        <v>1540</v>
      </c>
      <c r="DD65" s="6">
        <v>3.8888888888888884</v>
      </c>
      <c r="DE65" s="6">
        <v>20</v>
      </c>
      <c r="DF65" s="6">
        <v>622.2222222222222</v>
      </c>
      <c r="DG65" s="6">
        <v>1540</v>
      </c>
      <c r="DH65" s="6">
        <v>3.5</v>
      </c>
      <c r="DI65" s="6">
        <v>18</v>
      </c>
      <c r="DJ65" s="6">
        <v>311.1111111111111</v>
      </c>
      <c r="DK65" s="6">
        <v>1386</v>
      </c>
      <c r="DL65" s="6">
        <v>3.5</v>
      </c>
      <c r="DM65" s="6">
        <v>10.5</v>
      </c>
      <c r="DN65" s="6">
        <v>311.1111111111111</v>
      </c>
      <c r="DO65" s="6">
        <v>672</v>
      </c>
    </row>
    <row r="66" spans="2:119" s="7" customFormat="1" ht="12.75">
      <c r="B66" s="5" t="s">
        <v>37</v>
      </c>
      <c r="C66" s="5" t="s">
        <v>97</v>
      </c>
      <c r="D66" s="6">
        <v>2</v>
      </c>
      <c r="E66" s="6">
        <v>10</v>
      </c>
      <c r="F66" s="6">
        <v>154</v>
      </c>
      <c r="G66" s="6">
        <v>770</v>
      </c>
      <c r="H66" s="6">
        <v>2</v>
      </c>
      <c r="I66" s="6">
        <v>10.5</v>
      </c>
      <c r="J66" s="6">
        <v>154</v>
      </c>
      <c r="K66" s="6">
        <v>945</v>
      </c>
      <c r="L66" s="6">
        <v>13.880232896959457</v>
      </c>
      <c r="M66" s="6">
        <v>41.455628918918904</v>
      </c>
      <c r="N66" s="6">
        <v>1078</v>
      </c>
      <c r="O66" s="6">
        <v>3109.172168918918</v>
      </c>
      <c r="P66" s="6">
        <v>6.565423109407484</v>
      </c>
      <c r="Q66" s="6">
        <v>23</v>
      </c>
      <c r="R66" s="6">
        <v>1617</v>
      </c>
      <c r="S66" s="6">
        <v>2125.2</v>
      </c>
      <c r="T66" s="6">
        <v>11.897342483108106</v>
      </c>
      <c r="U66" s="6">
        <v>35.533396216216204</v>
      </c>
      <c r="V66" s="6">
        <v>916.0953711993242</v>
      </c>
      <c r="W66" s="6">
        <v>2665.0047162162155</v>
      </c>
      <c r="X66" s="6">
        <v>3.8888888888888884</v>
      </c>
      <c r="Y66" s="6">
        <v>15</v>
      </c>
      <c r="Z66" s="6">
        <v>622.2222222222222</v>
      </c>
      <c r="AA66" s="6">
        <v>1156</v>
      </c>
      <c r="AB66" s="6">
        <v>13.880232896959457</v>
      </c>
      <c r="AC66" s="6">
        <v>41.455628918918904</v>
      </c>
      <c r="AD66" s="6">
        <v>1078</v>
      </c>
      <c r="AE66" s="6">
        <v>3109.172168918918</v>
      </c>
      <c r="AF66" s="6">
        <v>5.055555555555556</v>
      </c>
      <c r="AG66" s="6">
        <v>15.099259259259258</v>
      </c>
      <c r="AH66" s="6">
        <v>808.8888888888889</v>
      </c>
      <c r="AI66" s="6">
        <v>1132.4444444444443</v>
      </c>
      <c r="AJ66" s="6">
        <v>5.305392411642412</v>
      </c>
      <c r="AK66" s="6">
        <v>22.63634095634096</v>
      </c>
      <c r="AL66" s="6">
        <v>848.8627858627859</v>
      </c>
      <c r="AM66" s="6">
        <v>1697.7255717255719</v>
      </c>
      <c r="AN66" s="6">
        <v>11.2</v>
      </c>
      <c r="AO66" s="6">
        <v>25</v>
      </c>
      <c r="AP66" s="6">
        <v>282.95426195426194</v>
      </c>
      <c r="AQ66" s="6">
        <v>1925</v>
      </c>
      <c r="AR66" s="6">
        <v>5</v>
      </c>
      <c r="AS66" s="6">
        <v>15</v>
      </c>
      <c r="AT66" s="6">
        <v>385</v>
      </c>
      <c r="AU66" s="6">
        <v>1130</v>
      </c>
      <c r="AV66" s="6">
        <v>5</v>
      </c>
      <c r="AW66" s="6">
        <v>12</v>
      </c>
      <c r="AX66" s="6">
        <v>385</v>
      </c>
      <c r="AY66" s="6">
        <v>924</v>
      </c>
      <c r="AZ66" s="6">
        <v>2</v>
      </c>
      <c r="BA66" s="6">
        <v>10.5</v>
      </c>
      <c r="BB66" s="6">
        <v>154</v>
      </c>
      <c r="BC66" s="6">
        <v>808.5</v>
      </c>
      <c r="BD66" s="6">
        <v>2</v>
      </c>
      <c r="BE66" s="6">
        <v>10.5</v>
      </c>
      <c r="BF66" s="6">
        <v>154</v>
      </c>
      <c r="BG66" s="6">
        <v>403.2</v>
      </c>
      <c r="BH66" s="6">
        <v>3.5</v>
      </c>
      <c r="BI66" s="6">
        <v>10.5</v>
      </c>
      <c r="BJ66" s="6">
        <v>311.1111111111111</v>
      </c>
      <c r="BK66" s="6">
        <v>693</v>
      </c>
      <c r="BL66" s="6">
        <v>4.666666666666667</v>
      </c>
      <c r="BM66" s="6">
        <v>25</v>
      </c>
      <c r="BN66" s="6">
        <v>746.6666666666666</v>
      </c>
      <c r="BO66" s="6">
        <v>1925</v>
      </c>
      <c r="BP66" s="6">
        <v>4.666666666666667</v>
      </c>
      <c r="BQ66" s="6">
        <v>25</v>
      </c>
      <c r="BR66" s="6">
        <v>746.6666666666666</v>
      </c>
      <c r="BS66" s="6">
        <v>1925</v>
      </c>
      <c r="BT66" s="6">
        <v>4.666666666666667</v>
      </c>
      <c r="BU66" s="6">
        <v>25</v>
      </c>
      <c r="BV66" s="6">
        <v>746.6666666666666</v>
      </c>
      <c r="BW66" s="6">
        <v>1925</v>
      </c>
      <c r="BX66" s="6">
        <v>4.666666666666667</v>
      </c>
      <c r="BY66" s="6">
        <v>25</v>
      </c>
      <c r="BZ66" s="6">
        <v>746.6666666666666</v>
      </c>
      <c r="CA66" s="6">
        <v>1925</v>
      </c>
      <c r="CB66" s="6">
        <v>3.5</v>
      </c>
      <c r="CC66" s="6">
        <v>20</v>
      </c>
      <c r="CD66" s="6">
        <v>497.7777777777778</v>
      </c>
      <c r="CE66" s="6">
        <v>1540</v>
      </c>
      <c r="CF66" s="6">
        <v>3.5</v>
      </c>
      <c r="CG66" s="6">
        <v>10.5</v>
      </c>
      <c r="CH66" s="6">
        <v>497.7777777777778</v>
      </c>
      <c r="CI66" s="6">
        <v>808.5</v>
      </c>
      <c r="CJ66" s="6">
        <v>2</v>
      </c>
      <c r="CK66" s="6">
        <v>10.5</v>
      </c>
      <c r="CL66" s="6">
        <v>154</v>
      </c>
      <c r="CM66" s="6">
        <v>672</v>
      </c>
      <c r="CN66" s="15">
        <v>2</v>
      </c>
      <c r="CO66" s="15">
        <v>10.5</v>
      </c>
      <c r="CP66" s="15">
        <v>154</v>
      </c>
      <c r="CQ66" s="15">
        <v>403.2</v>
      </c>
      <c r="CR66" s="6">
        <v>3.5</v>
      </c>
      <c r="CS66" s="6">
        <v>10.5</v>
      </c>
      <c r="CT66" s="6">
        <v>311.1111111111111</v>
      </c>
      <c r="CU66" s="6">
        <v>672</v>
      </c>
      <c r="CV66" s="6">
        <v>3.8888888888888884</v>
      </c>
      <c r="CW66" s="6">
        <v>20</v>
      </c>
      <c r="CX66" s="6">
        <v>622.2222222222222</v>
      </c>
      <c r="CY66" s="6">
        <v>1540</v>
      </c>
      <c r="CZ66" s="6">
        <v>3.8888888888888884</v>
      </c>
      <c r="DA66" s="6">
        <v>20</v>
      </c>
      <c r="DB66" s="6">
        <v>622.2222222222222</v>
      </c>
      <c r="DC66" s="6">
        <v>1540</v>
      </c>
      <c r="DD66" s="6">
        <v>3.8888888888888884</v>
      </c>
      <c r="DE66" s="6">
        <v>20</v>
      </c>
      <c r="DF66" s="6">
        <v>622.2222222222222</v>
      </c>
      <c r="DG66" s="6">
        <v>1540</v>
      </c>
      <c r="DH66" s="6">
        <v>3.5</v>
      </c>
      <c r="DI66" s="6">
        <v>18</v>
      </c>
      <c r="DJ66" s="6">
        <v>311.1111111111111</v>
      </c>
      <c r="DK66" s="6">
        <v>1386</v>
      </c>
      <c r="DL66" s="6">
        <v>3.5</v>
      </c>
      <c r="DM66" s="6">
        <v>10.5</v>
      </c>
      <c r="DN66" s="6">
        <v>311.1111111111111</v>
      </c>
      <c r="DO66" s="6">
        <v>672</v>
      </c>
    </row>
    <row r="67" spans="2:119" s="7" customFormat="1" ht="12.75">
      <c r="B67" s="5" t="s">
        <v>37</v>
      </c>
      <c r="C67" s="5" t="s">
        <v>98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9.37917587058212</v>
      </c>
      <c r="Q67" s="6">
        <v>28.295426195426195</v>
      </c>
      <c r="R67" s="6">
        <v>924</v>
      </c>
      <c r="S67" s="6">
        <v>924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7.579132016632018</v>
      </c>
      <c r="AK67" s="6">
        <v>22.63634095634096</v>
      </c>
      <c r="AL67" s="6">
        <v>770</v>
      </c>
      <c r="AM67" s="6">
        <v>1697.7255717255719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s="6">
        <v>0</v>
      </c>
      <c r="CB67" s="6">
        <v>0</v>
      </c>
      <c r="CC67" s="6">
        <v>0</v>
      </c>
      <c r="CD67" s="6">
        <v>0</v>
      </c>
      <c r="CE67" s="6">
        <v>0</v>
      </c>
      <c r="CF67" s="6">
        <v>0</v>
      </c>
      <c r="CG67" s="6">
        <v>0</v>
      </c>
      <c r="CH67" s="6">
        <v>0</v>
      </c>
      <c r="CI67" s="6">
        <v>0</v>
      </c>
      <c r="CJ67" s="6">
        <v>0</v>
      </c>
      <c r="CK67" s="6">
        <v>0</v>
      </c>
      <c r="CL67" s="6">
        <v>0</v>
      </c>
      <c r="CM67" s="6">
        <v>0</v>
      </c>
      <c r="CN67" s="15">
        <v>0</v>
      </c>
      <c r="CO67" s="15">
        <v>0</v>
      </c>
      <c r="CP67" s="15">
        <v>0</v>
      </c>
      <c r="CQ67" s="15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0</v>
      </c>
      <c r="DF67" s="6">
        <v>0</v>
      </c>
      <c r="DG67" s="6">
        <v>0</v>
      </c>
      <c r="DH67" s="6">
        <v>0</v>
      </c>
      <c r="DI67" s="6">
        <v>0</v>
      </c>
      <c r="DJ67" s="6">
        <v>0</v>
      </c>
      <c r="DK67" s="6">
        <v>0</v>
      </c>
      <c r="DL67" s="6">
        <v>0</v>
      </c>
      <c r="DM67" s="6">
        <v>0</v>
      </c>
      <c r="DN67" s="6">
        <v>0</v>
      </c>
      <c r="DO67" s="6">
        <v>0</v>
      </c>
    </row>
    <row r="68" spans="2:119" s="7" customFormat="1" ht="12.75">
      <c r="B68" s="5" t="s">
        <v>37</v>
      </c>
      <c r="C68" s="5" t="s">
        <v>99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9.47391502079002</v>
      </c>
      <c r="Q68" s="6">
        <v>28.295426195426195</v>
      </c>
      <c r="R68" s="6">
        <v>808.5</v>
      </c>
      <c r="S68" s="6">
        <v>924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7.503340696465697</v>
      </c>
      <c r="AK68" s="6">
        <v>22.63634095634096</v>
      </c>
      <c r="AL68" s="6">
        <v>924</v>
      </c>
      <c r="AM68" s="6">
        <v>1697.7255717255719</v>
      </c>
      <c r="AN68" s="6">
        <v>7.579132016632018</v>
      </c>
      <c r="AO68" s="6">
        <v>22.63634095634096</v>
      </c>
      <c r="AP68" s="6">
        <v>924</v>
      </c>
      <c r="AQ68" s="6">
        <v>1697.7255717255719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s="6">
        <v>0</v>
      </c>
      <c r="CB68" s="6">
        <v>0</v>
      </c>
      <c r="CC68" s="6">
        <v>0</v>
      </c>
      <c r="CD68" s="6">
        <v>0</v>
      </c>
      <c r="CE68" s="6">
        <v>0</v>
      </c>
      <c r="CF68" s="6">
        <v>0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15">
        <v>0</v>
      </c>
      <c r="CO68" s="15">
        <v>0</v>
      </c>
      <c r="CP68" s="15">
        <v>0</v>
      </c>
      <c r="CQ68" s="15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0</v>
      </c>
      <c r="DA68" s="6">
        <v>0</v>
      </c>
      <c r="DB68" s="6">
        <v>0</v>
      </c>
      <c r="DC68" s="6">
        <v>0</v>
      </c>
      <c r="DD68" s="6">
        <v>0</v>
      </c>
      <c r="DE68" s="6">
        <v>0</v>
      </c>
      <c r="DF68" s="6">
        <v>0</v>
      </c>
      <c r="DG68" s="6">
        <v>0</v>
      </c>
      <c r="DH68" s="6">
        <v>0</v>
      </c>
      <c r="DI68" s="6">
        <v>0</v>
      </c>
      <c r="DJ68" s="6">
        <v>0</v>
      </c>
      <c r="DK68" s="6">
        <v>0</v>
      </c>
      <c r="DL68" s="6">
        <v>0</v>
      </c>
      <c r="DM68" s="6">
        <v>0</v>
      </c>
      <c r="DN68" s="6">
        <v>0</v>
      </c>
      <c r="DO68" s="6">
        <v>0</v>
      </c>
    </row>
    <row r="69" spans="2:119" s="7" customFormat="1" ht="12.75">
      <c r="B69" s="5" t="s">
        <v>37</v>
      </c>
      <c r="C69" s="5" t="s">
        <v>100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8</v>
      </c>
      <c r="M69" s="6">
        <v>8</v>
      </c>
      <c r="N69" s="6">
        <v>616</v>
      </c>
      <c r="O69" s="6">
        <v>616</v>
      </c>
      <c r="P69" s="6">
        <v>10</v>
      </c>
      <c r="Q69" s="6">
        <v>28.295426195426195</v>
      </c>
      <c r="R69" s="6">
        <v>770</v>
      </c>
      <c r="S69" s="6">
        <v>2122.1569646569646</v>
      </c>
      <c r="T69" s="6">
        <v>6</v>
      </c>
      <c r="U69" s="6">
        <v>6</v>
      </c>
      <c r="V69" s="6">
        <v>385</v>
      </c>
      <c r="W69" s="6">
        <v>554.4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7.579132016632018</v>
      </c>
      <c r="AK69" s="6">
        <v>22.63634095634096</v>
      </c>
      <c r="AL69" s="6">
        <v>583.5931652806654</v>
      </c>
      <c r="AM69" s="6">
        <v>1697.7255717255719</v>
      </c>
      <c r="AN69" s="6">
        <v>7.579132016632018</v>
      </c>
      <c r="AO69" s="6">
        <v>22.63634095634096</v>
      </c>
      <c r="AP69" s="6">
        <v>583.5931652806654</v>
      </c>
      <c r="AQ69" s="6">
        <v>1697.7255717255719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0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15">
        <v>0</v>
      </c>
      <c r="CO69" s="15">
        <v>0</v>
      </c>
      <c r="CP69" s="15">
        <v>0</v>
      </c>
      <c r="CQ69" s="15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0</v>
      </c>
      <c r="DA69" s="6">
        <v>0</v>
      </c>
      <c r="DB69" s="6">
        <v>0</v>
      </c>
      <c r="DC69" s="6">
        <v>0</v>
      </c>
      <c r="DD69" s="6">
        <v>0</v>
      </c>
      <c r="DE69" s="6">
        <v>0</v>
      </c>
      <c r="DF69" s="6">
        <v>0</v>
      </c>
      <c r="DG69" s="6">
        <v>0</v>
      </c>
      <c r="DH69" s="6">
        <v>0</v>
      </c>
      <c r="DI69" s="6">
        <v>0</v>
      </c>
      <c r="DJ69" s="6">
        <v>0</v>
      </c>
      <c r="DK69" s="6">
        <v>0</v>
      </c>
      <c r="DL69" s="6">
        <v>0</v>
      </c>
      <c r="DM69" s="6">
        <v>0</v>
      </c>
      <c r="DN69" s="6">
        <v>0</v>
      </c>
      <c r="DO69" s="6">
        <v>0</v>
      </c>
    </row>
    <row r="70" spans="2:119" s="7" customFormat="1" ht="12.75">
      <c r="B70" s="5" t="s">
        <v>37</v>
      </c>
      <c r="C70" s="5" t="s">
        <v>101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8</v>
      </c>
      <c r="M70" s="6">
        <v>8</v>
      </c>
      <c r="N70" s="6">
        <v>616</v>
      </c>
      <c r="O70" s="6">
        <v>616</v>
      </c>
      <c r="P70" s="6">
        <v>10</v>
      </c>
      <c r="Q70" s="6">
        <v>28.295426195426195</v>
      </c>
      <c r="R70" s="6">
        <v>770</v>
      </c>
      <c r="S70" s="6">
        <v>2122.1569646569646</v>
      </c>
      <c r="T70" s="6">
        <v>6</v>
      </c>
      <c r="U70" s="6">
        <v>6</v>
      </c>
      <c r="V70" s="6">
        <v>385</v>
      </c>
      <c r="W70" s="6">
        <v>554.4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7.503340696465697</v>
      </c>
      <c r="AK70" s="6">
        <v>22.63634095634096</v>
      </c>
      <c r="AL70" s="6">
        <v>577.7572336278587</v>
      </c>
      <c r="AM70" s="6">
        <v>1697.7255717255719</v>
      </c>
      <c r="AN70" s="6">
        <v>7.503340696465697</v>
      </c>
      <c r="AO70" s="6">
        <v>22.63634095634096</v>
      </c>
      <c r="AP70" s="6">
        <v>577.7572336278587</v>
      </c>
      <c r="AQ70" s="6">
        <v>1697.7255717255719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0</v>
      </c>
      <c r="BV70" s="6">
        <v>0</v>
      </c>
      <c r="BW70" s="6">
        <v>0</v>
      </c>
      <c r="BX70" s="6">
        <v>0</v>
      </c>
      <c r="BY70" s="6">
        <v>0</v>
      </c>
      <c r="BZ70" s="6">
        <v>0</v>
      </c>
      <c r="CA70" s="6">
        <v>0</v>
      </c>
      <c r="CB70" s="6">
        <v>0</v>
      </c>
      <c r="CC70" s="6">
        <v>0</v>
      </c>
      <c r="CD70" s="6">
        <v>0</v>
      </c>
      <c r="CE70" s="6">
        <v>0</v>
      </c>
      <c r="CF70" s="6">
        <v>0</v>
      </c>
      <c r="CG70" s="6">
        <v>0</v>
      </c>
      <c r="CH70" s="6">
        <v>0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15">
        <v>0</v>
      </c>
      <c r="CO70" s="15">
        <v>0</v>
      </c>
      <c r="CP70" s="15">
        <v>0</v>
      </c>
      <c r="CQ70" s="15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6">
        <v>0</v>
      </c>
      <c r="DA70" s="6">
        <v>0</v>
      </c>
      <c r="DB70" s="6">
        <v>0</v>
      </c>
      <c r="DC70" s="6">
        <v>0</v>
      </c>
      <c r="DD70" s="6">
        <v>0</v>
      </c>
      <c r="DE70" s="6">
        <v>0</v>
      </c>
      <c r="DF70" s="6">
        <v>0</v>
      </c>
      <c r="DG70" s="6">
        <v>0</v>
      </c>
      <c r="DH70" s="6">
        <v>0</v>
      </c>
      <c r="DI70" s="6">
        <v>0</v>
      </c>
      <c r="DJ70" s="6">
        <v>0</v>
      </c>
      <c r="DK70" s="6">
        <v>0</v>
      </c>
      <c r="DL70" s="6">
        <v>0</v>
      </c>
      <c r="DM70" s="6">
        <v>0</v>
      </c>
      <c r="DN70" s="6">
        <v>0</v>
      </c>
      <c r="DO70" s="6">
        <v>0</v>
      </c>
    </row>
    <row r="71" spans="1:119" ht="12.75">
      <c r="A71" s="4"/>
      <c r="B71" s="5" t="s">
        <v>37</v>
      </c>
      <c r="C71" s="5" t="s">
        <v>102</v>
      </c>
      <c r="D71" s="6">
        <v>2</v>
      </c>
      <c r="E71" s="6">
        <v>15</v>
      </c>
      <c r="F71" s="6">
        <v>180</v>
      </c>
      <c r="G71" s="6">
        <v>2400</v>
      </c>
      <c r="H71" s="6">
        <v>2</v>
      </c>
      <c r="I71" s="6">
        <v>15</v>
      </c>
      <c r="J71" s="6">
        <v>180</v>
      </c>
      <c r="K71" s="6">
        <v>2400</v>
      </c>
      <c r="L71" s="6">
        <v>5</v>
      </c>
      <c r="M71" s="6">
        <v>15</v>
      </c>
      <c r="N71" s="6">
        <v>450</v>
      </c>
      <c r="O71" s="6">
        <v>2400</v>
      </c>
      <c r="P71" s="6">
        <v>5</v>
      </c>
      <c r="Q71" s="6">
        <v>15</v>
      </c>
      <c r="R71" s="6">
        <v>450</v>
      </c>
      <c r="S71" s="6">
        <v>2400</v>
      </c>
      <c r="T71" s="6">
        <v>5</v>
      </c>
      <c r="U71" s="6">
        <v>15</v>
      </c>
      <c r="V71" s="6">
        <v>450</v>
      </c>
      <c r="W71" s="6">
        <v>2400</v>
      </c>
      <c r="X71" s="6">
        <v>5</v>
      </c>
      <c r="Y71" s="6">
        <v>15</v>
      </c>
      <c r="Z71" s="6">
        <v>450</v>
      </c>
      <c r="AA71" s="6">
        <v>2400</v>
      </c>
      <c r="AB71" s="6">
        <v>5</v>
      </c>
      <c r="AC71" s="6">
        <v>15</v>
      </c>
      <c r="AD71" s="6">
        <v>450</v>
      </c>
      <c r="AE71" s="6">
        <v>2400</v>
      </c>
      <c r="AF71" s="6">
        <v>5</v>
      </c>
      <c r="AG71" s="6">
        <v>15</v>
      </c>
      <c r="AH71" s="6">
        <v>450</v>
      </c>
      <c r="AI71" s="6">
        <v>2400</v>
      </c>
      <c r="AJ71" s="6">
        <v>5</v>
      </c>
      <c r="AK71" s="6">
        <v>15</v>
      </c>
      <c r="AL71" s="6">
        <v>450</v>
      </c>
      <c r="AM71" s="6">
        <v>2400</v>
      </c>
      <c r="AN71" s="6">
        <v>5</v>
      </c>
      <c r="AO71" s="6">
        <v>15</v>
      </c>
      <c r="AP71" s="6">
        <v>450</v>
      </c>
      <c r="AQ71" s="6">
        <v>2400</v>
      </c>
      <c r="AR71" s="6">
        <v>5</v>
      </c>
      <c r="AS71" s="6">
        <v>15</v>
      </c>
      <c r="AT71" s="6">
        <v>450</v>
      </c>
      <c r="AU71" s="6">
        <v>2400</v>
      </c>
      <c r="AV71" s="6">
        <v>2</v>
      </c>
      <c r="AW71" s="6">
        <v>15</v>
      </c>
      <c r="AX71" s="6">
        <v>180</v>
      </c>
      <c r="AY71" s="6">
        <v>2400</v>
      </c>
      <c r="AZ71" s="6">
        <v>2</v>
      </c>
      <c r="BA71" s="6">
        <v>15</v>
      </c>
      <c r="BB71" s="6">
        <v>180</v>
      </c>
      <c r="BC71" s="6">
        <v>2400</v>
      </c>
      <c r="BD71" s="6">
        <v>2</v>
      </c>
      <c r="BE71" s="6">
        <v>15</v>
      </c>
      <c r="BF71" s="6">
        <v>180</v>
      </c>
      <c r="BG71" s="6">
        <v>2400</v>
      </c>
      <c r="BH71" s="6">
        <v>5</v>
      </c>
      <c r="BI71" s="6">
        <v>15</v>
      </c>
      <c r="BJ71" s="6">
        <v>450</v>
      </c>
      <c r="BK71" s="6">
        <v>2400</v>
      </c>
      <c r="BL71" s="6">
        <v>5</v>
      </c>
      <c r="BM71" s="6">
        <v>15</v>
      </c>
      <c r="BN71" s="6">
        <v>450</v>
      </c>
      <c r="BO71" s="6">
        <v>2400</v>
      </c>
      <c r="BP71" s="6">
        <v>5</v>
      </c>
      <c r="BQ71" s="6">
        <v>15</v>
      </c>
      <c r="BR71" s="6">
        <v>450</v>
      </c>
      <c r="BS71" s="6">
        <v>2400</v>
      </c>
      <c r="BT71" s="6">
        <v>5</v>
      </c>
      <c r="BU71" s="6">
        <v>15</v>
      </c>
      <c r="BV71" s="6">
        <v>450</v>
      </c>
      <c r="BW71" s="6">
        <v>2400</v>
      </c>
      <c r="BX71" s="6">
        <v>5</v>
      </c>
      <c r="BY71" s="6">
        <v>15</v>
      </c>
      <c r="BZ71" s="6">
        <v>450</v>
      </c>
      <c r="CA71" s="6">
        <v>2400</v>
      </c>
      <c r="CB71" s="6">
        <v>5</v>
      </c>
      <c r="CC71" s="6">
        <v>15</v>
      </c>
      <c r="CD71" s="6">
        <v>450</v>
      </c>
      <c r="CE71" s="6">
        <v>2400</v>
      </c>
      <c r="CF71" s="6">
        <v>2</v>
      </c>
      <c r="CG71" s="6">
        <v>15</v>
      </c>
      <c r="CH71" s="6">
        <v>180</v>
      </c>
      <c r="CI71" s="6">
        <v>2400</v>
      </c>
      <c r="CJ71" s="15">
        <v>2</v>
      </c>
      <c r="CK71" s="15">
        <v>15</v>
      </c>
      <c r="CL71" s="15">
        <v>180</v>
      </c>
      <c r="CM71" s="15">
        <v>2400</v>
      </c>
      <c r="CN71" s="15">
        <v>0</v>
      </c>
      <c r="CO71" s="15">
        <v>15</v>
      </c>
      <c r="CP71" s="15">
        <v>0</v>
      </c>
      <c r="CQ71" s="15">
        <v>2400</v>
      </c>
      <c r="CR71" s="15">
        <v>4.5</v>
      </c>
      <c r="CS71" s="15">
        <v>15</v>
      </c>
      <c r="CT71" s="15">
        <v>420</v>
      </c>
      <c r="CU71" s="15">
        <v>2400</v>
      </c>
      <c r="CV71" s="15">
        <v>5</v>
      </c>
      <c r="CW71" s="15">
        <v>15</v>
      </c>
      <c r="CX71" s="15">
        <v>450</v>
      </c>
      <c r="CY71" s="15">
        <v>2400</v>
      </c>
      <c r="CZ71" s="15">
        <v>5</v>
      </c>
      <c r="DA71" s="15">
        <v>15</v>
      </c>
      <c r="DB71" s="15">
        <v>450</v>
      </c>
      <c r="DC71" s="15">
        <v>2400</v>
      </c>
      <c r="DD71" s="15">
        <v>5</v>
      </c>
      <c r="DE71" s="15">
        <v>15</v>
      </c>
      <c r="DF71" s="15">
        <v>450</v>
      </c>
      <c r="DG71" s="15">
        <v>2400</v>
      </c>
      <c r="DH71" s="15">
        <v>5</v>
      </c>
      <c r="DI71" s="15">
        <v>15</v>
      </c>
      <c r="DJ71" s="15">
        <v>450</v>
      </c>
      <c r="DK71" s="15">
        <v>2400</v>
      </c>
      <c r="DL71" s="15">
        <v>2</v>
      </c>
      <c r="DM71" s="15">
        <v>15</v>
      </c>
      <c r="DN71" s="15">
        <v>180</v>
      </c>
      <c r="DO71" s="15">
        <v>2400</v>
      </c>
    </row>
    <row r="72" spans="1:119" ht="12.75">
      <c r="A72" s="4"/>
      <c r="B72" s="5" t="s">
        <v>37</v>
      </c>
      <c r="C72" s="5" t="s">
        <v>103</v>
      </c>
      <c r="D72" s="6">
        <v>2</v>
      </c>
      <c r="E72" s="6">
        <v>15</v>
      </c>
      <c r="F72" s="6">
        <v>180</v>
      </c>
      <c r="G72" s="6">
        <v>2400</v>
      </c>
      <c r="H72" s="6">
        <v>2</v>
      </c>
      <c r="I72" s="6">
        <v>15</v>
      </c>
      <c r="J72" s="6">
        <v>180</v>
      </c>
      <c r="K72" s="6">
        <v>2400</v>
      </c>
      <c r="L72" s="6">
        <v>4</v>
      </c>
      <c r="M72" s="6">
        <v>15</v>
      </c>
      <c r="N72" s="6">
        <v>308</v>
      </c>
      <c r="O72" s="6">
        <v>2400</v>
      </c>
      <c r="P72" s="6">
        <v>5</v>
      </c>
      <c r="Q72" s="6">
        <v>15</v>
      </c>
      <c r="R72" s="6">
        <v>450</v>
      </c>
      <c r="S72" s="6">
        <v>2400</v>
      </c>
      <c r="T72" s="6">
        <v>5</v>
      </c>
      <c r="U72" s="6">
        <v>15</v>
      </c>
      <c r="V72" s="6">
        <v>450</v>
      </c>
      <c r="W72" s="6">
        <v>2400</v>
      </c>
      <c r="X72" s="6">
        <v>5</v>
      </c>
      <c r="Y72" s="6">
        <v>15</v>
      </c>
      <c r="Z72" s="6">
        <v>450</v>
      </c>
      <c r="AA72" s="6">
        <v>2400</v>
      </c>
      <c r="AB72" s="6">
        <v>5</v>
      </c>
      <c r="AC72" s="6">
        <v>15</v>
      </c>
      <c r="AD72" s="6">
        <v>450</v>
      </c>
      <c r="AE72" s="6">
        <v>2400</v>
      </c>
      <c r="AF72" s="6">
        <v>5</v>
      </c>
      <c r="AG72" s="6">
        <v>15</v>
      </c>
      <c r="AH72" s="6">
        <v>450</v>
      </c>
      <c r="AI72" s="6">
        <v>2400</v>
      </c>
      <c r="AJ72" s="6">
        <v>5</v>
      </c>
      <c r="AK72" s="6">
        <v>15</v>
      </c>
      <c r="AL72" s="6">
        <v>450</v>
      </c>
      <c r="AM72" s="6">
        <v>2400</v>
      </c>
      <c r="AN72" s="6">
        <v>5</v>
      </c>
      <c r="AO72" s="6">
        <v>15</v>
      </c>
      <c r="AP72" s="6">
        <v>450</v>
      </c>
      <c r="AQ72" s="6">
        <v>2400</v>
      </c>
      <c r="AR72" s="6">
        <v>5</v>
      </c>
      <c r="AS72" s="6">
        <v>15</v>
      </c>
      <c r="AT72" s="6">
        <v>450</v>
      </c>
      <c r="AU72" s="6">
        <v>2400</v>
      </c>
      <c r="AV72" s="6">
        <v>2</v>
      </c>
      <c r="AW72" s="6">
        <v>15</v>
      </c>
      <c r="AX72" s="6">
        <v>180</v>
      </c>
      <c r="AY72" s="6">
        <v>2400</v>
      </c>
      <c r="AZ72" s="6">
        <v>2</v>
      </c>
      <c r="BA72" s="6">
        <v>15</v>
      </c>
      <c r="BB72" s="6">
        <v>180</v>
      </c>
      <c r="BC72" s="6">
        <v>2400</v>
      </c>
      <c r="BD72" s="6">
        <v>2</v>
      </c>
      <c r="BE72" s="6">
        <v>15</v>
      </c>
      <c r="BF72" s="6">
        <v>180</v>
      </c>
      <c r="BG72" s="6">
        <v>2400</v>
      </c>
      <c r="BH72" s="6">
        <v>5</v>
      </c>
      <c r="BI72" s="6">
        <v>15</v>
      </c>
      <c r="BJ72" s="6">
        <v>450</v>
      </c>
      <c r="BK72" s="6">
        <v>2400</v>
      </c>
      <c r="BL72" s="6">
        <v>5</v>
      </c>
      <c r="BM72" s="6">
        <v>15</v>
      </c>
      <c r="BN72" s="6">
        <v>450</v>
      </c>
      <c r="BO72" s="6">
        <v>2400</v>
      </c>
      <c r="BP72" s="6">
        <v>5</v>
      </c>
      <c r="BQ72" s="6">
        <v>15</v>
      </c>
      <c r="BR72" s="6">
        <v>450</v>
      </c>
      <c r="BS72" s="6">
        <v>2400</v>
      </c>
      <c r="BT72" s="6">
        <v>5</v>
      </c>
      <c r="BU72" s="6">
        <v>15</v>
      </c>
      <c r="BV72" s="6">
        <v>450</v>
      </c>
      <c r="BW72" s="6">
        <v>2400</v>
      </c>
      <c r="BX72" s="6">
        <v>5</v>
      </c>
      <c r="BY72" s="6">
        <v>15</v>
      </c>
      <c r="BZ72" s="6">
        <v>450</v>
      </c>
      <c r="CA72" s="6">
        <v>2400</v>
      </c>
      <c r="CB72" s="6">
        <v>5</v>
      </c>
      <c r="CC72" s="6">
        <v>15</v>
      </c>
      <c r="CD72" s="6">
        <v>450</v>
      </c>
      <c r="CE72" s="6">
        <v>2400</v>
      </c>
      <c r="CF72" s="6">
        <v>2</v>
      </c>
      <c r="CG72" s="6">
        <v>15</v>
      </c>
      <c r="CH72" s="6">
        <v>180</v>
      </c>
      <c r="CI72" s="6">
        <v>2400</v>
      </c>
      <c r="CJ72" s="15">
        <v>2</v>
      </c>
      <c r="CK72" s="15">
        <v>15</v>
      </c>
      <c r="CL72" s="15">
        <v>180</v>
      </c>
      <c r="CM72" s="15">
        <v>2400</v>
      </c>
      <c r="CN72" s="15">
        <v>0</v>
      </c>
      <c r="CO72" s="15">
        <v>15</v>
      </c>
      <c r="CP72" s="15">
        <v>0</v>
      </c>
      <c r="CQ72" s="15">
        <v>2400</v>
      </c>
      <c r="CR72" s="15">
        <v>5</v>
      </c>
      <c r="CS72" s="15">
        <v>15</v>
      </c>
      <c r="CT72" s="15">
        <v>450</v>
      </c>
      <c r="CU72" s="15">
        <v>2400</v>
      </c>
      <c r="CV72" s="15">
        <v>5</v>
      </c>
      <c r="CW72" s="15">
        <v>15</v>
      </c>
      <c r="CX72" s="15">
        <v>450</v>
      </c>
      <c r="CY72" s="15">
        <v>2400</v>
      </c>
      <c r="CZ72" s="15">
        <v>5</v>
      </c>
      <c r="DA72" s="15">
        <v>15</v>
      </c>
      <c r="DB72" s="15">
        <v>450</v>
      </c>
      <c r="DC72" s="15">
        <v>2400</v>
      </c>
      <c r="DD72" s="15">
        <v>5</v>
      </c>
      <c r="DE72" s="15">
        <v>15</v>
      </c>
      <c r="DF72" s="15">
        <v>450</v>
      </c>
      <c r="DG72" s="15">
        <v>2400</v>
      </c>
      <c r="DH72" s="15">
        <v>5</v>
      </c>
      <c r="DI72" s="15">
        <v>15</v>
      </c>
      <c r="DJ72" s="15">
        <v>450</v>
      </c>
      <c r="DK72" s="15">
        <v>2400</v>
      </c>
      <c r="DL72" s="15">
        <v>2</v>
      </c>
      <c r="DM72" s="15">
        <v>15</v>
      </c>
      <c r="DN72" s="15">
        <v>180</v>
      </c>
      <c r="DO72" s="15">
        <v>2400</v>
      </c>
    </row>
    <row r="73" spans="1:119" ht="12.75">
      <c r="A73" s="4"/>
      <c r="B73" s="5" t="s">
        <v>37</v>
      </c>
      <c r="C73" s="5" t="s">
        <v>104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f>+L73*91</f>
        <v>0</v>
      </c>
      <c r="O73" s="6">
        <f>+M73*91</f>
        <v>0</v>
      </c>
      <c r="P73" s="6">
        <v>7</v>
      </c>
      <c r="Q73" s="6">
        <f>17.5*1.2</f>
        <v>21</v>
      </c>
      <c r="R73" s="6">
        <f>+P73*91</f>
        <v>637</v>
      </c>
      <c r="S73" s="6">
        <f>2677.5*1.2</f>
        <v>3213</v>
      </c>
      <c r="T73" s="6">
        <v>6</v>
      </c>
      <c r="U73" s="6">
        <f>18*1.2</f>
        <v>21.599999999999998</v>
      </c>
      <c r="V73" s="6">
        <f>+T73*91</f>
        <v>546</v>
      </c>
      <c r="W73" s="6">
        <f>2758*1.2</f>
        <v>3309.6</v>
      </c>
      <c r="X73" s="6">
        <v>5.3</v>
      </c>
      <c r="Y73" s="6">
        <v>15</v>
      </c>
      <c r="Z73" s="6">
        <f>+X73*91</f>
        <v>482.3</v>
      </c>
      <c r="AA73" s="6">
        <f>+Y73*91</f>
        <v>1365</v>
      </c>
      <c r="AB73" s="6">
        <v>6</v>
      </c>
      <c r="AC73" s="6">
        <v>15</v>
      </c>
      <c r="AD73" s="6">
        <f>+AB73*91</f>
        <v>546</v>
      </c>
      <c r="AE73" s="6">
        <f>+AC73*91</f>
        <v>1365</v>
      </c>
      <c r="AF73" s="6">
        <v>6</v>
      </c>
      <c r="AG73" s="6">
        <v>15</v>
      </c>
      <c r="AH73" s="6">
        <f>+AF73*91</f>
        <v>546</v>
      </c>
      <c r="AI73" s="6">
        <f>1380*1.2</f>
        <v>1656</v>
      </c>
      <c r="AJ73" s="6">
        <v>7</v>
      </c>
      <c r="AK73" s="6">
        <v>15</v>
      </c>
      <c r="AL73" s="6">
        <f>+AJ73*91</f>
        <v>637</v>
      </c>
      <c r="AM73" s="6">
        <f>2030*1.2</f>
        <v>2436</v>
      </c>
      <c r="AN73" s="6">
        <v>5</v>
      </c>
      <c r="AO73" s="6">
        <v>15</v>
      </c>
      <c r="AP73" s="6">
        <f>+AN73*91</f>
        <v>455</v>
      </c>
      <c r="AQ73" s="6">
        <f>+AO73*91</f>
        <v>1365</v>
      </c>
      <c r="AR73" s="6">
        <v>4.6</v>
      </c>
      <c r="AS73" s="6">
        <v>15</v>
      </c>
      <c r="AT73" s="6">
        <f>+AR73*91</f>
        <v>418.59999999999997</v>
      </c>
      <c r="AU73" s="6">
        <f>+AS73*91</f>
        <v>1365</v>
      </c>
      <c r="AV73" s="6">
        <v>3</v>
      </c>
      <c r="AW73" s="6">
        <v>15</v>
      </c>
      <c r="AX73" s="6">
        <f>+AV73*91</f>
        <v>273</v>
      </c>
      <c r="AY73" s="6">
        <f>+AW73*91</f>
        <v>1365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6</v>
      </c>
      <c r="BM73" s="6">
        <v>15</v>
      </c>
      <c r="BN73" s="6">
        <f>+BL73*91</f>
        <v>546</v>
      </c>
      <c r="BO73" s="6">
        <f>1431.1*1.2</f>
        <v>1717.32</v>
      </c>
      <c r="BP73" s="6">
        <v>5.2</v>
      </c>
      <c r="BQ73" s="6">
        <v>15</v>
      </c>
      <c r="BR73" s="6">
        <f>+BP73*91</f>
        <v>473.2</v>
      </c>
      <c r="BS73" s="6">
        <f>+BQ73*91</f>
        <v>1365</v>
      </c>
      <c r="BT73" s="6">
        <v>4.2</v>
      </c>
      <c r="BU73" s="6">
        <v>15</v>
      </c>
      <c r="BV73" s="6">
        <f>+BT73*91</f>
        <v>382.2</v>
      </c>
      <c r="BW73" s="6">
        <f>+BU73*91</f>
        <v>1365</v>
      </c>
      <c r="BX73" s="6">
        <v>4</v>
      </c>
      <c r="BY73" s="6">
        <v>15</v>
      </c>
      <c r="BZ73" s="6">
        <f>+BX73*91</f>
        <v>364</v>
      </c>
      <c r="CA73" s="6">
        <f>+BY73*91</f>
        <v>1365</v>
      </c>
      <c r="CB73" s="6">
        <v>4</v>
      </c>
      <c r="CC73" s="6">
        <v>15</v>
      </c>
      <c r="CD73" s="6">
        <f>+CB73*91</f>
        <v>364</v>
      </c>
      <c r="CE73" s="6">
        <f>+CC73*91</f>
        <v>1365</v>
      </c>
      <c r="CF73" s="6">
        <v>0</v>
      </c>
      <c r="CG73" s="6">
        <v>15</v>
      </c>
      <c r="CH73" s="6">
        <f>+CF73*91</f>
        <v>0</v>
      </c>
      <c r="CI73" s="6">
        <f>+CG73*91</f>
        <v>1365</v>
      </c>
      <c r="CJ73" s="6">
        <v>0</v>
      </c>
      <c r="CK73" s="6">
        <v>0</v>
      </c>
      <c r="CL73" s="6">
        <v>0</v>
      </c>
      <c r="CM73" s="6">
        <v>0</v>
      </c>
      <c r="CN73" s="6">
        <v>0</v>
      </c>
      <c r="CO73" s="6">
        <v>0</v>
      </c>
      <c r="CP73" s="6">
        <v>0</v>
      </c>
      <c r="CQ73" s="6">
        <v>0</v>
      </c>
      <c r="CR73" s="6">
        <v>0</v>
      </c>
      <c r="CS73" s="6">
        <v>15</v>
      </c>
      <c r="CT73" s="6">
        <v>0</v>
      </c>
      <c r="CU73" s="6">
        <v>2400</v>
      </c>
      <c r="CV73" s="6">
        <v>0</v>
      </c>
      <c r="CW73" s="6">
        <v>15</v>
      </c>
      <c r="CX73" s="6">
        <v>0</v>
      </c>
      <c r="CY73" s="6">
        <v>2400</v>
      </c>
      <c r="CZ73" s="6">
        <v>0</v>
      </c>
      <c r="DA73" s="6">
        <v>15</v>
      </c>
      <c r="DB73" s="6">
        <v>0</v>
      </c>
      <c r="DC73" s="6">
        <v>2400</v>
      </c>
      <c r="DD73" s="6">
        <v>0</v>
      </c>
      <c r="DE73" s="6">
        <v>15</v>
      </c>
      <c r="DF73" s="6">
        <v>0</v>
      </c>
      <c r="DG73" s="6">
        <v>2400</v>
      </c>
      <c r="DH73" s="6">
        <v>0</v>
      </c>
      <c r="DI73" s="6">
        <v>15</v>
      </c>
      <c r="DJ73" s="6">
        <v>0</v>
      </c>
      <c r="DK73" s="6">
        <v>2400</v>
      </c>
      <c r="DL73" s="6">
        <v>0</v>
      </c>
      <c r="DM73" s="6">
        <v>15</v>
      </c>
      <c r="DN73" s="6">
        <v>0</v>
      </c>
      <c r="DO73" s="6">
        <v>2400</v>
      </c>
    </row>
    <row r="74" spans="1:119" ht="12.75">
      <c r="A74" s="4"/>
      <c r="B74" s="5" t="s">
        <v>37</v>
      </c>
      <c r="C74" s="5" t="s">
        <v>105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f>+L74*91</f>
        <v>0</v>
      </c>
      <c r="O74" s="6">
        <f>+M74*91</f>
        <v>0</v>
      </c>
      <c r="P74" s="6">
        <v>7</v>
      </c>
      <c r="Q74" s="6">
        <v>15</v>
      </c>
      <c r="R74" s="6">
        <f>+P74*91</f>
        <v>637</v>
      </c>
      <c r="S74" s="6">
        <f>2114*1.2</f>
        <v>2536.7999999999997</v>
      </c>
      <c r="T74" s="6">
        <v>6</v>
      </c>
      <c r="U74" s="6">
        <v>15</v>
      </c>
      <c r="V74" s="6">
        <f>+T74*91</f>
        <v>546</v>
      </c>
      <c r="W74" s="6">
        <f>2114*1.2</f>
        <v>2536.7999999999997</v>
      </c>
      <c r="X74" s="6">
        <v>5.3</v>
      </c>
      <c r="Y74" s="6">
        <v>15</v>
      </c>
      <c r="Z74" s="6">
        <f>+X74*91</f>
        <v>482.3</v>
      </c>
      <c r="AA74" s="6">
        <f>+Y74*91</f>
        <v>1365</v>
      </c>
      <c r="AB74" s="6">
        <v>6</v>
      </c>
      <c r="AC74" s="6">
        <v>15</v>
      </c>
      <c r="AD74" s="6">
        <f>+AB74*91</f>
        <v>546</v>
      </c>
      <c r="AE74" s="6">
        <f>+AC74*91</f>
        <v>1365</v>
      </c>
      <c r="AF74" s="6">
        <v>6</v>
      </c>
      <c r="AG74" s="6">
        <v>15</v>
      </c>
      <c r="AH74" s="6">
        <f>+AF74*91</f>
        <v>546</v>
      </c>
      <c r="AI74" s="6">
        <f>1380*1.2</f>
        <v>1656</v>
      </c>
      <c r="AJ74" s="6">
        <v>6.5</v>
      </c>
      <c r="AK74" s="6">
        <v>15</v>
      </c>
      <c r="AL74" s="6">
        <f>+AJ74*91</f>
        <v>591.5</v>
      </c>
      <c r="AM74" s="6">
        <f>2214*1.2</f>
        <v>2656.7999999999997</v>
      </c>
      <c r="AN74" s="6">
        <v>5</v>
      </c>
      <c r="AO74" s="6">
        <v>15</v>
      </c>
      <c r="AP74" s="6">
        <f>+AN74*91</f>
        <v>455</v>
      </c>
      <c r="AQ74" s="6">
        <f>+AO74*91</f>
        <v>1365</v>
      </c>
      <c r="AR74" s="6">
        <v>5.3</v>
      </c>
      <c r="AS74" s="6">
        <v>15</v>
      </c>
      <c r="AT74" s="6">
        <f>+AR74*91</f>
        <v>482.3</v>
      </c>
      <c r="AU74" s="6">
        <f>+AS74*91</f>
        <v>1365</v>
      </c>
      <c r="AV74" s="6">
        <v>3</v>
      </c>
      <c r="AW74" s="6">
        <v>15</v>
      </c>
      <c r="AX74" s="6">
        <f>+AV74*91</f>
        <v>273</v>
      </c>
      <c r="AY74" s="6">
        <f>+AW74*91</f>
        <v>1365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4.2</v>
      </c>
      <c r="BM74" s="6">
        <v>15</v>
      </c>
      <c r="BN74" s="6">
        <f>+BL74*91</f>
        <v>382.2</v>
      </c>
      <c r="BO74" s="6">
        <f>+BM74*91</f>
        <v>1365</v>
      </c>
      <c r="BP74" s="6">
        <v>4.8</v>
      </c>
      <c r="BQ74" s="6">
        <v>15</v>
      </c>
      <c r="BR74" s="6">
        <f>+BP74*91</f>
        <v>436.8</v>
      </c>
      <c r="BS74" s="6">
        <f>+BQ74*91</f>
        <v>1365</v>
      </c>
      <c r="BT74" s="6">
        <v>4.5</v>
      </c>
      <c r="BU74" s="6">
        <v>15</v>
      </c>
      <c r="BV74" s="6">
        <f>+BT74*91</f>
        <v>409.5</v>
      </c>
      <c r="BW74" s="6">
        <f>+BU74*91</f>
        <v>1365</v>
      </c>
      <c r="BX74" s="6">
        <v>4</v>
      </c>
      <c r="BY74" s="6">
        <v>15</v>
      </c>
      <c r="BZ74" s="6">
        <f>+BX74*91</f>
        <v>364</v>
      </c>
      <c r="CA74" s="6">
        <f>+BY74*91</f>
        <v>1365</v>
      </c>
      <c r="CB74" s="6">
        <v>4</v>
      </c>
      <c r="CC74" s="6">
        <v>15</v>
      </c>
      <c r="CD74" s="6">
        <f>+CB74*91</f>
        <v>364</v>
      </c>
      <c r="CE74" s="6">
        <f>+CC74*91</f>
        <v>1365</v>
      </c>
      <c r="CF74" s="6">
        <v>2</v>
      </c>
      <c r="CG74" s="6">
        <v>15</v>
      </c>
      <c r="CH74" s="6">
        <f>+CF74*91</f>
        <v>182</v>
      </c>
      <c r="CI74" s="6">
        <f>+CG74*91</f>
        <v>1365</v>
      </c>
      <c r="CJ74" s="6">
        <v>0</v>
      </c>
      <c r="CK74" s="6">
        <v>0</v>
      </c>
      <c r="CL74" s="6">
        <v>0</v>
      </c>
      <c r="CM74" s="6">
        <v>0</v>
      </c>
      <c r="CN74" s="6">
        <v>0</v>
      </c>
      <c r="CO74" s="6">
        <v>0</v>
      </c>
      <c r="CP74" s="6">
        <v>0</v>
      </c>
      <c r="CQ74" s="6">
        <v>0</v>
      </c>
      <c r="CR74" s="6">
        <v>0</v>
      </c>
      <c r="CS74" s="6">
        <v>15</v>
      </c>
      <c r="CT74" s="6">
        <v>0</v>
      </c>
      <c r="CU74" s="6">
        <v>2400</v>
      </c>
      <c r="CV74" s="6">
        <v>0</v>
      </c>
      <c r="CW74" s="6">
        <v>15</v>
      </c>
      <c r="CX74" s="6">
        <v>0</v>
      </c>
      <c r="CY74" s="6">
        <v>2400</v>
      </c>
      <c r="CZ74" s="6">
        <v>0</v>
      </c>
      <c r="DA74" s="6">
        <v>15</v>
      </c>
      <c r="DB74" s="6">
        <v>0</v>
      </c>
      <c r="DC74" s="6">
        <v>2400</v>
      </c>
      <c r="DD74" s="6">
        <v>0</v>
      </c>
      <c r="DE74" s="6">
        <v>15</v>
      </c>
      <c r="DF74" s="6">
        <v>0</v>
      </c>
      <c r="DG74" s="6">
        <v>2400</v>
      </c>
      <c r="DH74" s="6">
        <v>0</v>
      </c>
      <c r="DI74" s="6">
        <v>15</v>
      </c>
      <c r="DJ74" s="6">
        <v>0</v>
      </c>
      <c r="DK74" s="6">
        <v>2400</v>
      </c>
      <c r="DL74" s="6">
        <v>0</v>
      </c>
      <c r="DM74" s="6">
        <v>15</v>
      </c>
      <c r="DN74" s="6">
        <v>0</v>
      </c>
      <c r="DO74" s="6">
        <v>2400</v>
      </c>
    </row>
    <row r="75" spans="1:119" ht="12.75">
      <c r="A75" s="4"/>
      <c r="B75" s="5" t="s">
        <v>37</v>
      </c>
      <c r="C75" s="5" t="s">
        <v>106</v>
      </c>
      <c r="D75" s="6">
        <v>2</v>
      </c>
      <c r="E75" s="6">
        <v>15</v>
      </c>
      <c r="F75" s="6">
        <v>180</v>
      </c>
      <c r="G75" s="6">
        <v>2400</v>
      </c>
      <c r="H75" s="6">
        <v>0</v>
      </c>
      <c r="I75" s="6">
        <v>15</v>
      </c>
      <c r="J75" s="6">
        <v>0</v>
      </c>
      <c r="K75" s="6">
        <v>2400</v>
      </c>
      <c r="L75" s="6">
        <v>5</v>
      </c>
      <c r="M75" s="6">
        <v>15</v>
      </c>
      <c r="N75" s="6">
        <v>450</v>
      </c>
      <c r="O75" s="6">
        <v>2400</v>
      </c>
      <c r="P75" s="6">
        <v>5</v>
      </c>
      <c r="Q75" s="6">
        <v>15</v>
      </c>
      <c r="R75" s="6">
        <v>450</v>
      </c>
      <c r="S75" s="6">
        <v>2400</v>
      </c>
      <c r="T75" s="6">
        <v>5</v>
      </c>
      <c r="U75" s="6">
        <v>15</v>
      </c>
      <c r="V75" s="6">
        <v>450</v>
      </c>
      <c r="W75" s="6">
        <v>2400</v>
      </c>
      <c r="X75" s="6">
        <v>5</v>
      </c>
      <c r="Y75" s="6">
        <v>15</v>
      </c>
      <c r="Z75" s="6">
        <v>450</v>
      </c>
      <c r="AA75" s="6">
        <v>2400</v>
      </c>
      <c r="AB75" s="6">
        <v>5</v>
      </c>
      <c r="AC75" s="6">
        <v>15</v>
      </c>
      <c r="AD75" s="6">
        <v>450</v>
      </c>
      <c r="AE75" s="6">
        <v>2400</v>
      </c>
      <c r="AF75" s="6">
        <v>5</v>
      </c>
      <c r="AG75" s="6">
        <v>15</v>
      </c>
      <c r="AH75" s="6">
        <v>450</v>
      </c>
      <c r="AI75" s="6">
        <v>2400</v>
      </c>
      <c r="AJ75" s="6">
        <v>5</v>
      </c>
      <c r="AK75" s="6">
        <v>15</v>
      </c>
      <c r="AL75" s="6">
        <v>450</v>
      </c>
      <c r="AM75" s="6">
        <v>2400</v>
      </c>
      <c r="AN75" s="6">
        <v>5</v>
      </c>
      <c r="AO75" s="6">
        <v>15</v>
      </c>
      <c r="AP75" s="6">
        <v>450</v>
      </c>
      <c r="AQ75" s="6">
        <v>2400</v>
      </c>
      <c r="AR75" s="6">
        <v>5</v>
      </c>
      <c r="AS75" s="6">
        <v>15</v>
      </c>
      <c r="AT75" s="6">
        <v>450</v>
      </c>
      <c r="AU75" s="6">
        <v>2400</v>
      </c>
      <c r="AV75" s="6">
        <v>2</v>
      </c>
      <c r="AW75" s="6">
        <v>15</v>
      </c>
      <c r="AX75" s="6">
        <v>180</v>
      </c>
      <c r="AY75" s="6">
        <v>2400</v>
      </c>
      <c r="AZ75" s="6">
        <v>2</v>
      </c>
      <c r="BA75" s="6">
        <v>15</v>
      </c>
      <c r="BB75" s="6">
        <v>180</v>
      </c>
      <c r="BC75" s="6">
        <v>2400</v>
      </c>
      <c r="BD75" s="6">
        <v>0</v>
      </c>
      <c r="BE75" s="6">
        <v>15</v>
      </c>
      <c r="BF75" s="6">
        <v>0</v>
      </c>
      <c r="BG75" s="6">
        <v>2400</v>
      </c>
      <c r="BH75" s="6">
        <v>5</v>
      </c>
      <c r="BI75" s="6">
        <v>15</v>
      </c>
      <c r="BJ75" s="6">
        <v>450</v>
      </c>
      <c r="BK75" s="6">
        <v>2400</v>
      </c>
      <c r="BL75" s="6">
        <v>5</v>
      </c>
      <c r="BM75" s="6">
        <v>15</v>
      </c>
      <c r="BN75" s="6">
        <v>450</v>
      </c>
      <c r="BO75" s="6">
        <v>2400</v>
      </c>
      <c r="BP75" s="6">
        <v>5</v>
      </c>
      <c r="BQ75" s="6">
        <v>15</v>
      </c>
      <c r="BR75" s="6">
        <v>450</v>
      </c>
      <c r="BS75" s="6">
        <v>2400</v>
      </c>
      <c r="BT75" s="6">
        <v>5</v>
      </c>
      <c r="BU75" s="6">
        <v>15</v>
      </c>
      <c r="BV75" s="6">
        <v>450</v>
      </c>
      <c r="BW75" s="6">
        <v>2400</v>
      </c>
      <c r="BX75" s="6">
        <v>5</v>
      </c>
      <c r="BY75" s="6">
        <v>15</v>
      </c>
      <c r="BZ75" s="6">
        <v>450</v>
      </c>
      <c r="CA75" s="6">
        <v>2400</v>
      </c>
      <c r="CB75" s="6">
        <v>5</v>
      </c>
      <c r="CC75" s="6">
        <v>15</v>
      </c>
      <c r="CD75" s="6">
        <v>450</v>
      </c>
      <c r="CE75" s="6">
        <v>2400</v>
      </c>
      <c r="CF75" s="6">
        <v>2</v>
      </c>
      <c r="CG75" s="6">
        <v>15</v>
      </c>
      <c r="CH75" s="6">
        <v>180</v>
      </c>
      <c r="CI75" s="6">
        <v>2400</v>
      </c>
      <c r="CJ75" s="15">
        <v>2</v>
      </c>
      <c r="CK75" s="15">
        <v>15</v>
      </c>
      <c r="CL75" s="15">
        <v>180</v>
      </c>
      <c r="CM75" s="15">
        <v>2400</v>
      </c>
      <c r="CN75" s="15">
        <v>0</v>
      </c>
      <c r="CO75" s="15">
        <v>15</v>
      </c>
      <c r="CP75" s="15">
        <v>0</v>
      </c>
      <c r="CQ75" s="15">
        <v>2400</v>
      </c>
      <c r="CR75" s="15">
        <v>5</v>
      </c>
      <c r="CS75" s="15">
        <v>15</v>
      </c>
      <c r="CT75" s="15">
        <v>450</v>
      </c>
      <c r="CU75" s="15">
        <v>2400</v>
      </c>
      <c r="CV75" s="15">
        <v>5</v>
      </c>
      <c r="CW75" s="15">
        <v>15</v>
      </c>
      <c r="CX75" s="15">
        <v>450</v>
      </c>
      <c r="CY75" s="15">
        <v>2400</v>
      </c>
      <c r="CZ75" s="15">
        <v>5</v>
      </c>
      <c r="DA75" s="15">
        <v>15</v>
      </c>
      <c r="DB75" s="15">
        <v>450</v>
      </c>
      <c r="DC75" s="15">
        <v>2400</v>
      </c>
      <c r="DD75" s="15">
        <v>5</v>
      </c>
      <c r="DE75" s="15">
        <v>15</v>
      </c>
      <c r="DF75" s="15">
        <v>450</v>
      </c>
      <c r="DG75" s="15">
        <v>2400</v>
      </c>
      <c r="DH75" s="15">
        <v>5</v>
      </c>
      <c r="DI75" s="15">
        <v>15</v>
      </c>
      <c r="DJ75" s="15">
        <v>450</v>
      </c>
      <c r="DK75" s="15">
        <v>2400</v>
      </c>
      <c r="DL75" s="15">
        <v>2</v>
      </c>
      <c r="DM75" s="15">
        <v>15</v>
      </c>
      <c r="DN75" s="15">
        <v>180</v>
      </c>
      <c r="DO75" s="15">
        <v>2400</v>
      </c>
    </row>
    <row r="76" spans="1:119" ht="12.75">
      <c r="A76" s="4"/>
      <c r="B76" s="5" t="s">
        <v>37</v>
      </c>
      <c r="C76" s="5" t="s">
        <v>107</v>
      </c>
      <c r="D76" s="6">
        <v>2</v>
      </c>
      <c r="E76" s="6">
        <v>15</v>
      </c>
      <c r="F76" s="6">
        <v>180</v>
      </c>
      <c r="G76" s="6">
        <v>2400</v>
      </c>
      <c r="H76" s="6">
        <v>0</v>
      </c>
      <c r="I76" s="6">
        <v>15</v>
      </c>
      <c r="J76" s="6">
        <v>0</v>
      </c>
      <c r="K76" s="6">
        <v>2400</v>
      </c>
      <c r="L76" s="6">
        <v>4</v>
      </c>
      <c r="M76" s="6">
        <v>15</v>
      </c>
      <c r="N76" s="6">
        <v>308</v>
      </c>
      <c r="O76" s="6">
        <v>2400</v>
      </c>
      <c r="P76" s="6">
        <v>5</v>
      </c>
      <c r="Q76" s="6">
        <v>15</v>
      </c>
      <c r="R76" s="6">
        <v>450</v>
      </c>
      <c r="S76" s="6">
        <v>2400</v>
      </c>
      <c r="T76" s="6">
        <v>5</v>
      </c>
      <c r="U76" s="6">
        <v>15</v>
      </c>
      <c r="V76" s="6">
        <v>450</v>
      </c>
      <c r="W76" s="6">
        <v>2400</v>
      </c>
      <c r="X76" s="6">
        <v>5</v>
      </c>
      <c r="Y76" s="6">
        <v>15</v>
      </c>
      <c r="Z76" s="6">
        <v>450</v>
      </c>
      <c r="AA76" s="6">
        <v>2400</v>
      </c>
      <c r="AB76" s="6">
        <v>5</v>
      </c>
      <c r="AC76" s="6">
        <v>15</v>
      </c>
      <c r="AD76" s="6">
        <v>450</v>
      </c>
      <c r="AE76" s="6">
        <v>2400</v>
      </c>
      <c r="AF76" s="6">
        <v>5</v>
      </c>
      <c r="AG76" s="6">
        <v>15</v>
      </c>
      <c r="AH76" s="6">
        <v>450</v>
      </c>
      <c r="AI76" s="6">
        <v>2400</v>
      </c>
      <c r="AJ76" s="6">
        <v>5</v>
      </c>
      <c r="AK76" s="6">
        <v>15</v>
      </c>
      <c r="AL76" s="6">
        <v>450</v>
      </c>
      <c r="AM76" s="6">
        <v>2400</v>
      </c>
      <c r="AN76" s="6">
        <v>5</v>
      </c>
      <c r="AO76" s="6">
        <v>15</v>
      </c>
      <c r="AP76" s="6">
        <v>450</v>
      </c>
      <c r="AQ76" s="6">
        <v>2400</v>
      </c>
      <c r="AR76" s="6">
        <v>5</v>
      </c>
      <c r="AS76" s="6">
        <v>15</v>
      </c>
      <c r="AT76" s="6">
        <v>450</v>
      </c>
      <c r="AU76" s="6">
        <v>2400</v>
      </c>
      <c r="AV76" s="6">
        <v>2</v>
      </c>
      <c r="AW76" s="6">
        <v>15</v>
      </c>
      <c r="AX76" s="6">
        <v>180</v>
      </c>
      <c r="AY76" s="6">
        <v>2400</v>
      </c>
      <c r="AZ76" s="6">
        <v>2</v>
      </c>
      <c r="BA76" s="6">
        <v>15</v>
      </c>
      <c r="BB76" s="6">
        <v>180</v>
      </c>
      <c r="BC76" s="6">
        <v>2400</v>
      </c>
      <c r="BD76" s="6">
        <v>0</v>
      </c>
      <c r="BE76" s="6">
        <v>15</v>
      </c>
      <c r="BF76" s="6">
        <v>0</v>
      </c>
      <c r="BG76" s="6">
        <v>2400</v>
      </c>
      <c r="BH76" s="6">
        <v>4</v>
      </c>
      <c r="BI76" s="6">
        <v>15</v>
      </c>
      <c r="BJ76" s="6">
        <v>308</v>
      </c>
      <c r="BK76" s="6">
        <v>2400</v>
      </c>
      <c r="BL76" s="6">
        <v>5</v>
      </c>
      <c r="BM76" s="6">
        <v>15</v>
      </c>
      <c r="BN76" s="6">
        <v>450</v>
      </c>
      <c r="BO76" s="6">
        <v>2400</v>
      </c>
      <c r="BP76" s="6">
        <v>5</v>
      </c>
      <c r="BQ76" s="6">
        <v>15</v>
      </c>
      <c r="BR76" s="6">
        <v>450</v>
      </c>
      <c r="BS76" s="6">
        <v>2400</v>
      </c>
      <c r="BT76" s="6">
        <v>5</v>
      </c>
      <c r="BU76" s="6">
        <v>15</v>
      </c>
      <c r="BV76" s="6">
        <v>450</v>
      </c>
      <c r="BW76" s="6">
        <v>2400</v>
      </c>
      <c r="BX76" s="6">
        <v>5</v>
      </c>
      <c r="BY76" s="6">
        <v>15</v>
      </c>
      <c r="BZ76" s="6">
        <v>450</v>
      </c>
      <c r="CA76" s="6">
        <v>2400</v>
      </c>
      <c r="CB76" s="6">
        <v>5</v>
      </c>
      <c r="CC76" s="6">
        <v>15</v>
      </c>
      <c r="CD76" s="6">
        <v>450</v>
      </c>
      <c r="CE76" s="6">
        <v>2400</v>
      </c>
      <c r="CF76" s="6">
        <v>2</v>
      </c>
      <c r="CG76" s="6">
        <v>15</v>
      </c>
      <c r="CH76" s="6">
        <v>180</v>
      </c>
      <c r="CI76" s="6">
        <v>2400</v>
      </c>
      <c r="CJ76" s="15">
        <v>2</v>
      </c>
      <c r="CK76" s="15">
        <v>15</v>
      </c>
      <c r="CL76" s="15">
        <v>180</v>
      </c>
      <c r="CM76" s="15">
        <v>2400</v>
      </c>
      <c r="CN76" s="15">
        <v>0</v>
      </c>
      <c r="CO76" s="15">
        <v>15</v>
      </c>
      <c r="CP76" s="15">
        <v>0</v>
      </c>
      <c r="CQ76" s="15">
        <v>2400</v>
      </c>
      <c r="CR76" s="15">
        <v>5</v>
      </c>
      <c r="CS76" s="15">
        <v>15</v>
      </c>
      <c r="CT76" s="15">
        <v>450</v>
      </c>
      <c r="CU76" s="15">
        <v>2400</v>
      </c>
      <c r="CV76" s="15">
        <v>5</v>
      </c>
      <c r="CW76" s="15">
        <v>15</v>
      </c>
      <c r="CX76" s="15">
        <v>450</v>
      </c>
      <c r="CY76" s="15">
        <v>2400</v>
      </c>
      <c r="CZ76" s="15">
        <v>5</v>
      </c>
      <c r="DA76" s="15">
        <v>15</v>
      </c>
      <c r="DB76" s="15">
        <v>450</v>
      </c>
      <c r="DC76" s="15">
        <v>2400</v>
      </c>
      <c r="DD76" s="15">
        <v>4.5</v>
      </c>
      <c r="DE76" s="15">
        <v>15</v>
      </c>
      <c r="DF76" s="15">
        <v>430</v>
      </c>
      <c r="DG76" s="15">
        <v>2400</v>
      </c>
      <c r="DH76" s="15">
        <v>5</v>
      </c>
      <c r="DI76" s="15">
        <v>15</v>
      </c>
      <c r="DJ76" s="15">
        <v>450</v>
      </c>
      <c r="DK76" s="15">
        <v>2400</v>
      </c>
      <c r="DL76" s="15">
        <v>2</v>
      </c>
      <c r="DM76" s="15">
        <v>15</v>
      </c>
      <c r="DN76" s="15">
        <v>180</v>
      </c>
      <c r="DO76" s="15">
        <v>2400</v>
      </c>
    </row>
    <row r="77" spans="1:119" ht="12.75">
      <c r="A77" s="4"/>
      <c r="B77" s="5" t="s">
        <v>37</v>
      </c>
      <c r="C77" s="5" t="s">
        <v>108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3</v>
      </c>
      <c r="M77" s="6">
        <v>15</v>
      </c>
      <c r="N77" s="6">
        <f>+L77*161</f>
        <v>483</v>
      </c>
      <c r="O77" s="6">
        <f>+M77*161</f>
        <v>2415</v>
      </c>
      <c r="P77" s="6">
        <v>6</v>
      </c>
      <c r="Q77" s="6">
        <v>15</v>
      </c>
      <c r="R77" s="6">
        <f>+P77*161</f>
        <v>966</v>
      </c>
      <c r="S77" s="6">
        <f>+Q77*161</f>
        <v>2415</v>
      </c>
      <c r="T77" s="6">
        <v>4</v>
      </c>
      <c r="U77" s="6">
        <v>15</v>
      </c>
      <c r="V77" s="6">
        <f>+T77*161</f>
        <v>644</v>
      </c>
      <c r="W77" s="6">
        <f>+U77*161</f>
        <v>2415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0.5</v>
      </c>
      <c r="AG77" s="6">
        <v>15</v>
      </c>
      <c r="AH77" s="6">
        <f>+AF77*161</f>
        <v>80.5</v>
      </c>
      <c r="AI77" s="6">
        <f>+AG77*161</f>
        <v>2415</v>
      </c>
      <c r="AJ77" s="6">
        <v>6</v>
      </c>
      <c r="AK77" s="6">
        <v>15</v>
      </c>
      <c r="AL77" s="6">
        <f>+AJ77*161</f>
        <v>966</v>
      </c>
      <c r="AM77" s="6">
        <f>+AK77*161</f>
        <v>2415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>
        <v>0</v>
      </c>
      <c r="CF77" s="6">
        <v>0</v>
      </c>
      <c r="CG77" s="6">
        <v>0</v>
      </c>
      <c r="CH77" s="6">
        <v>0</v>
      </c>
      <c r="CI77" s="6">
        <v>0</v>
      </c>
      <c r="CJ77" s="6">
        <v>0</v>
      </c>
      <c r="CK77" s="6">
        <v>0</v>
      </c>
      <c r="CL77" s="6">
        <v>0</v>
      </c>
      <c r="CM77" s="6">
        <v>0</v>
      </c>
      <c r="CN77" s="6">
        <v>0</v>
      </c>
      <c r="CO77" s="6">
        <v>0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6">
        <v>0</v>
      </c>
      <c r="DB77" s="6">
        <v>0</v>
      </c>
      <c r="DC77" s="6">
        <v>0</v>
      </c>
      <c r="DD77" s="6">
        <v>0</v>
      </c>
      <c r="DE77" s="6">
        <v>0</v>
      </c>
      <c r="DF77" s="6">
        <v>0</v>
      </c>
      <c r="DG77" s="6">
        <v>0</v>
      </c>
      <c r="DH77" s="6">
        <v>0</v>
      </c>
      <c r="DI77" s="6">
        <v>0</v>
      </c>
      <c r="DJ77" s="6">
        <v>0</v>
      </c>
      <c r="DK77" s="6">
        <v>0</v>
      </c>
      <c r="DL77" s="6">
        <v>0</v>
      </c>
      <c r="DM77" s="6">
        <v>0</v>
      </c>
      <c r="DN77" s="6">
        <v>0</v>
      </c>
      <c r="DO77" s="6">
        <v>0</v>
      </c>
    </row>
    <row r="78" spans="1:119" ht="12.75">
      <c r="A78" s="4"/>
      <c r="B78" s="5" t="s">
        <v>37</v>
      </c>
      <c r="C78" s="5" t="s">
        <v>109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6</v>
      </c>
      <c r="Q78" s="6">
        <v>15</v>
      </c>
      <c r="R78" s="6">
        <f>+P78*161</f>
        <v>966</v>
      </c>
      <c r="S78" s="6">
        <f>+Q78*161</f>
        <v>2415</v>
      </c>
      <c r="T78" s="6">
        <v>6</v>
      </c>
      <c r="U78" s="6">
        <v>15</v>
      </c>
      <c r="V78" s="6">
        <f>+T78*161</f>
        <v>966</v>
      </c>
      <c r="W78" s="6">
        <f>+U78*161</f>
        <v>2415</v>
      </c>
      <c r="X78" s="6">
        <v>0</v>
      </c>
      <c r="Y78" s="6">
        <v>15</v>
      </c>
      <c r="Z78" s="6">
        <f>+X78*161</f>
        <v>0</v>
      </c>
      <c r="AA78" s="6">
        <f>+Y78*161</f>
        <v>2415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6</v>
      </c>
      <c r="AK78" s="6">
        <v>15</v>
      </c>
      <c r="AL78" s="6">
        <f>+AJ78*161</f>
        <v>966</v>
      </c>
      <c r="AM78" s="6">
        <f>+AK78*161</f>
        <v>2415</v>
      </c>
      <c r="AN78" s="6">
        <v>2</v>
      </c>
      <c r="AO78" s="6">
        <v>15</v>
      </c>
      <c r="AP78" s="6">
        <f>+AN78*161</f>
        <v>322</v>
      </c>
      <c r="AQ78" s="6">
        <f>+AO78*161</f>
        <v>2415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0</v>
      </c>
      <c r="CB78" s="6">
        <v>0</v>
      </c>
      <c r="CC78" s="6">
        <v>0</v>
      </c>
      <c r="CD78" s="6">
        <v>0</v>
      </c>
      <c r="CE78" s="6">
        <v>0</v>
      </c>
      <c r="CF78" s="6">
        <v>0</v>
      </c>
      <c r="CG78" s="6">
        <v>0</v>
      </c>
      <c r="CH78" s="6">
        <v>0</v>
      </c>
      <c r="CI78" s="6">
        <v>0</v>
      </c>
      <c r="CJ78" s="6">
        <v>0</v>
      </c>
      <c r="CK78" s="6">
        <v>0</v>
      </c>
      <c r="CL78" s="6">
        <v>0</v>
      </c>
      <c r="CM78" s="6">
        <v>0</v>
      </c>
      <c r="CN78" s="6">
        <v>0</v>
      </c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v>0</v>
      </c>
      <c r="DA78" s="6">
        <v>0</v>
      </c>
      <c r="DB78" s="6">
        <v>0</v>
      </c>
      <c r="DC78" s="6">
        <v>0</v>
      </c>
      <c r="DD78" s="6">
        <v>0</v>
      </c>
      <c r="DE78" s="6">
        <v>0</v>
      </c>
      <c r="DF78" s="6">
        <v>0</v>
      </c>
      <c r="DG78" s="6">
        <v>0</v>
      </c>
      <c r="DH78" s="6">
        <v>0</v>
      </c>
      <c r="DI78" s="6">
        <v>0</v>
      </c>
      <c r="DJ78" s="6">
        <v>0</v>
      </c>
      <c r="DK78" s="6">
        <v>0</v>
      </c>
      <c r="DL78" s="6">
        <v>0</v>
      </c>
      <c r="DM78" s="6">
        <v>0</v>
      </c>
      <c r="DN78" s="6">
        <v>0</v>
      </c>
      <c r="DO78" s="6">
        <v>0</v>
      </c>
    </row>
    <row r="79" spans="1:119" ht="12.75">
      <c r="A79" s="4"/>
      <c r="B79" s="5" t="s">
        <v>37</v>
      </c>
      <c r="C79" s="5" t="s">
        <v>110</v>
      </c>
      <c r="D79" s="6">
        <v>2</v>
      </c>
      <c r="E79" s="6">
        <v>15</v>
      </c>
      <c r="F79" s="6">
        <v>154</v>
      </c>
      <c r="G79" s="6">
        <v>960</v>
      </c>
      <c r="H79" s="6">
        <v>2</v>
      </c>
      <c r="I79" s="6">
        <v>13.125</v>
      </c>
      <c r="J79" s="6">
        <v>154</v>
      </c>
      <c r="K79" s="6">
        <v>1010.625</v>
      </c>
      <c r="L79" s="6">
        <v>9.81225</v>
      </c>
      <c r="M79" s="6">
        <v>29.30592</v>
      </c>
      <c r="N79" s="6">
        <v>755.5432500000001</v>
      </c>
      <c r="O79" s="6">
        <v>2197.944</v>
      </c>
      <c r="P79" s="6">
        <v>8</v>
      </c>
      <c r="Q79" s="6">
        <v>23.52</v>
      </c>
      <c r="R79" s="6">
        <v>616</v>
      </c>
      <c r="S79" s="6">
        <v>1764</v>
      </c>
      <c r="T79" s="6">
        <v>8.4105</v>
      </c>
      <c r="U79" s="6">
        <v>25.11936</v>
      </c>
      <c r="V79" s="6">
        <v>770</v>
      </c>
      <c r="W79" s="6">
        <v>1883.952</v>
      </c>
      <c r="X79" s="6">
        <v>5</v>
      </c>
      <c r="Y79" s="6">
        <v>15</v>
      </c>
      <c r="Z79" s="6">
        <v>489.13043478260875</v>
      </c>
      <c r="AA79" s="6">
        <v>960</v>
      </c>
      <c r="AB79" s="6">
        <v>9.81225</v>
      </c>
      <c r="AC79" s="6">
        <v>29.30592</v>
      </c>
      <c r="AD79" s="6">
        <v>821.3333333333334</v>
      </c>
      <c r="AE79" s="6">
        <v>2197.944</v>
      </c>
      <c r="AF79" s="6">
        <v>5</v>
      </c>
      <c r="AG79" s="6">
        <v>15</v>
      </c>
      <c r="AH79" s="6">
        <v>550</v>
      </c>
      <c r="AI79" s="6">
        <v>960</v>
      </c>
      <c r="AJ79" s="6">
        <v>14</v>
      </c>
      <c r="AK79" s="6">
        <v>20</v>
      </c>
      <c r="AL79" s="6">
        <v>690</v>
      </c>
      <c r="AM79" s="6">
        <f>+AK79*77</f>
        <v>1540</v>
      </c>
      <c r="AN79" s="6">
        <v>5</v>
      </c>
      <c r="AO79" s="6">
        <v>20</v>
      </c>
      <c r="AP79" s="6">
        <v>690</v>
      </c>
      <c r="AQ79" s="6">
        <v>1540</v>
      </c>
      <c r="AR79" s="6">
        <v>5</v>
      </c>
      <c r="AS79" s="6">
        <v>20</v>
      </c>
      <c r="AT79" s="6">
        <v>489.13043478260875</v>
      </c>
      <c r="AU79" s="6">
        <v>1848</v>
      </c>
      <c r="AV79" s="6">
        <v>5</v>
      </c>
      <c r="AW79" s="6">
        <v>15</v>
      </c>
      <c r="AX79" s="6">
        <v>489.13043478260875</v>
      </c>
      <c r="AY79" s="6">
        <v>960</v>
      </c>
      <c r="AZ79" s="6">
        <v>2</v>
      </c>
      <c r="BA79" s="6">
        <v>15</v>
      </c>
      <c r="BB79" s="6">
        <v>154</v>
      </c>
      <c r="BC79" s="6">
        <v>960</v>
      </c>
      <c r="BD79" s="6">
        <v>2</v>
      </c>
      <c r="BE79" s="6">
        <v>13.125</v>
      </c>
      <c r="BF79" s="6">
        <v>154</v>
      </c>
      <c r="BG79" s="6">
        <v>1010.625</v>
      </c>
      <c r="BH79" s="6">
        <v>5</v>
      </c>
      <c r="BI79" s="6">
        <v>15</v>
      </c>
      <c r="BJ79" s="6">
        <v>375</v>
      </c>
      <c r="BK79" s="6">
        <v>960</v>
      </c>
      <c r="BL79" s="6">
        <v>8</v>
      </c>
      <c r="BM79" s="6">
        <v>16</v>
      </c>
      <c r="BN79" s="6">
        <v>616</v>
      </c>
      <c r="BO79" s="6">
        <v>1232</v>
      </c>
      <c r="BP79" s="6">
        <v>10</v>
      </c>
      <c r="BQ79" s="6">
        <v>30</v>
      </c>
      <c r="BR79" s="6">
        <v>770</v>
      </c>
      <c r="BS79" s="6">
        <v>2310</v>
      </c>
      <c r="BT79" s="6">
        <v>10</v>
      </c>
      <c r="BU79" s="6">
        <v>30</v>
      </c>
      <c r="BV79" s="6">
        <v>770</v>
      </c>
      <c r="BW79" s="6">
        <v>2310</v>
      </c>
      <c r="BX79" s="6">
        <v>10</v>
      </c>
      <c r="BY79" s="6">
        <v>30</v>
      </c>
      <c r="BZ79" s="6">
        <v>770</v>
      </c>
      <c r="CA79" s="6">
        <v>2310</v>
      </c>
      <c r="CB79" s="6">
        <v>8</v>
      </c>
      <c r="CC79" s="6">
        <v>15</v>
      </c>
      <c r="CD79" s="6">
        <v>616</v>
      </c>
      <c r="CE79" s="6">
        <v>960</v>
      </c>
      <c r="CF79" s="6">
        <v>5</v>
      </c>
      <c r="CG79" s="6">
        <v>15</v>
      </c>
      <c r="CH79" s="6">
        <v>391.304347826087</v>
      </c>
      <c r="CI79" s="6">
        <v>960</v>
      </c>
      <c r="CJ79" s="6">
        <v>2</v>
      </c>
      <c r="CK79" s="6">
        <v>15</v>
      </c>
      <c r="CL79" s="6">
        <v>154</v>
      </c>
      <c r="CM79" s="6">
        <v>960</v>
      </c>
      <c r="CN79" s="6">
        <v>2</v>
      </c>
      <c r="CO79" s="6">
        <v>13.125</v>
      </c>
      <c r="CP79" s="6">
        <v>154</v>
      </c>
      <c r="CQ79" s="6">
        <v>1010.625</v>
      </c>
      <c r="CR79" s="6">
        <v>5</v>
      </c>
      <c r="CS79" s="6">
        <v>15</v>
      </c>
      <c r="CT79" s="6">
        <v>375</v>
      </c>
      <c r="CU79" s="6">
        <v>960</v>
      </c>
      <c r="CV79" s="6">
        <v>5</v>
      </c>
      <c r="CW79" s="6">
        <v>20</v>
      </c>
      <c r="CX79" s="6">
        <v>489.13043478260875</v>
      </c>
      <c r="CY79" s="6">
        <v>1540</v>
      </c>
      <c r="CZ79" s="6">
        <v>5</v>
      </c>
      <c r="DA79" s="6">
        <v>20</v>
      </c>
      <c r="DB79" s="6">
        <v>489.13043478260875</v>
      </c>
      <c r="DC79" s="6">
        <v>1540</v>
      </c>
      <c r="DD79" s="6">
        <v>5</v>
      </c>
      <c r="DE79" s="6">
        <v>20</v>
      </c>
      <c r="DF79" s="6">
        <v>489.13043478260875</v>
      </c>
      <c r="DG79" s="6">
        <v>1540</v>
      </c>
      <c r="DH79" s="6">
        <v>5</v>
      </c>
      <c r="DI79" s="6">
        <v>18</v>
      </c>
      <c r="DJ79" s="6">
        <v>375</v>
      </c>
      <c r="DK79" s="6">
        <v>1386</v>
      </c>
      <c r="DL79" s="6">
        <v>5</v>
      </c>
      <c r="DM79" s="6">
        <v>15</v>
      </c>
      <c r="DN79" s="6">
        <v>375</v>
      </c>
      <c r="DO79" s="6">
        <v>960</v>
      </c>
    </row>
    <row r="80" spans="1:119" ht="12.75">
      <c r="A80" s="4"/>
      <c r="B80" s="5" t="s">
        <v>37</v>
      </c>
      <c r="C80" s="5" t="s">
        <v>111</v>
      </c>
      <c r="D80" s="6">
        <v>2</v>
      </c>
      <c r="E80" s="6">
        <v>15</v>
      </c>
      <c r="F80" s="6">
        <v>154</v>
      </c>
      <c r="G80" s="6">
        <v>960</v>
      </c>
      <c r="H80" s="6">
        <v>2</v>
      </c>
      <c r="I80" s="6">
        <v>13.125</v>
      </c>
      <c r="J80" s="6">
        <v>154</v>
      </c>
      <c r="K80" s="6">
        <v>1010.625</v>
      </c>
      <c r="L80" s="6">
        <v>12</v>
      </c>
      <c r="M80" s="6">
        <v>32.928</v>
      </c>
      <c r="N80" s="6">
        <v>924</v>
      </c>
      <c r="O80" s="6">
        <v>2469.6</v>
      </c>
      <c r="P80" s="6">
        <v>10</v>
      </c>
      <c r="Q80" s="6">
        <v>23.52</v>
      </c>
      <c r="R80" s="6">
        <v>770</v>
      </c>
      <c r="S80" s="6">
        <v>1764</v>
      </c>
      <c r="T80" s="6">
        <v>9.45</v>
      </c>
      <c r="U80" s="6">
        <v>28.223999999999997</v>
      </c>
      <c r="V80" s="6">
        <v>770</v>
      </c>
      <c r="W80" s="6">
        <v>2116.8</v>
      </c>
      <c r="X80" s="6">
        <v>5</v>
      </c>
      <c r="Y80" s="6">
        <v>15</v>
      </c>
      <c r="Z80" s="6">
        <v>489.13043478260875</v>
      </c>
      <c r="AA80" s="6">
        <v>960</v>
      </c>
      <c r="AB80" s="6">
        <v>10.666666666666666</v>
      </c>
      <c r="AC80" s="6">
        <v>32.928</v>
      </c>
      <c r="AD80" s="6">
        <v>821.3333333333334</v>
      </c>
      <c r="AE80" s="6">
        <v>2469.6</v>
      </c>
      <c r="AF80" s="6">
        <v>5</v>
      </c>
      <c r="AG80" s="6">
        <v>15</v>
      </c>
      <c r="AH80" s="6">
        <v>550</v>
      </c>
      <c r="AI80" s="6">
        <v>960</v>
      </c>
      <c r="AJ80" s="6">
        <v>10</v>
      </c>
      <c r="AK80" s="6">
        <v>20</v>
      </c>
      <c r="AL80" s="6">
        <v>770</v>
      </c>
      <c r="AM80" s="6">
        <f>+AK80*77</f>
        <v>1540</v>
      </c>
      <c r="AN80" s="6">
        <v>5</v>
      </c>
      <c r="AO80" s="6">
        <v>20</v>
      </c>
      <c r="AP80" s="6">
        <v>672.84</v>
      </c>
      <c r="AQ80" s="6">
        <v>1540</v>
      </c>
      <c r="AR80" s="6">
        <v>5</v>
      </c>
      <c r="AS80" s="6">
        <v>20</v>
      </c>
      <c r="AT80" s="6">
        <v>489.13043478260875</v>
      </c>
      <c r="AU80" s="6">
        <v>1848</v>
      </c>
      <c r="AV80" s="6">
        <v>5</v>
      </c>
      <c r="AW80" s="6">
        <v>15</v>
      </c>
      <c r="AX80" s="6">
        <v>489.13043478260875</v>
      </c>
      <c r="AY80" s="6">
        <v>960</v>
      </c>
      <c r="AZ80" s="6">
        <v>2</v>
      </c>
      <c r="BA80" s="6">
        <v>15</v>
      </c>
      <c r="BB80" s="6">
        <v>154</v>
      </c>
      <c r="BC80" s="6">
        <v>960</v>
      </c>
      <c r="BD80" s="6">
        <v>2</v>
      </c>
      <c r="BE80" s="6">
        <v>13.125</v>
      </c>
      <c r="BF80" s="6">
        <v>154</v>
      </c>
      <c r="BG80" s="6">
        <v>1010.625</v>
      </c>
      <c r="BH80" s="6">
        <v>5</v>
      </c>
      <c r="BI80" s="6">
        <v>15</v>
      </c>
      <c r="BJ80" s="6">
        <v>375</v>
      </c>
      <c r="BK80" s="6">
        <v>960</v>
      </c>
      <c r="BL80" s="6">
        <v>8</v>
      </c>
      <c r="BM80" s="6">
        <v>16</v>
      </c>
      <c r="BN80" s="6">
        <v>616</v>
      </c>
      <c r="BO80" s="6">
        <v>1232</v>
      </c>
      <c r="BP80" s="6">
        <v>10</v>
      </c>
      <c r="BQ80" s="6">
        <v>30</v>
      </c>
      <c r="BR80" s="6">
        <v>770</v>
      </c>
      <c r="BS80" s="6">
        <v>2310</v>
      </c>
      <c r="BT80" s="6">
        <v>10</v>
      </c>
      <c r="BU80" s="6">
        <v>30</v>
      </c>
      <c r="BV80" s="6">
        <v>770</v>
      </c>
      <c r="BW80" s="6">
        <v>2310</v>
      </c>
      <c r="BX80" s="6">
        <v>10</v>
      </c>
      <c r="BY80" s="6">
        <v>30</v>
      </c>
      <c r="BZ80" s="6">
        <v>770</v>
      </c>
      <c r="CA80" s="6">
        <v>2310</v>
      </c>
      <c r="CB80" s="6">
        <v>8</v>
      </c>
      <c r="CC80" s="6">
        <v>15</v>
      </c>
      <c r="CD80" s="6">
        <v>616</v>
      </c>
      <c r="CE80" s="6">
        <v>960</v>
      </c>
      <c r="CF80" s="6">
        <v>5</v>
      </c>
      <c r="CG80" s="6">
        <v>15</v>
      </c>
      <c r="CH80" s="6">
        <v>391.304347826087</v>
      </c>
      <c r="CI80" s="6">
        <v>960</v>
      </c>
      <c r="CJ80" s="6">
        <v>2</v>
      </c>
      <c r="CK80" s="6">
        <v>15</v>
      </c>
      <c r="CL80" s="6">
        <v>154</v>
      </c>
      <c r="CM80" s="6">
        <v>960</v>
      </c>
      <c r="CN80" s="6">
        <v>2</v>
      </c>
      <c r="CO80" s="6">
        <v>13.125</v>
      </c>
      <c r="CP80" s="6">
        <v>154</v>
      </c>
      <c r="CQ80" s="6">
        <v>1010.625</v>
      </c>
      <c r="CR80" s="6">
        <v>5</v>
      </c>
      <c r="CS80" s="6">
        <v>15</v>
      </c>
      <c r="CT80" s="6">
        <v>375</v>
      </c>
      <c r="CU80" s="6">
        <v>960</v>
      </c>
      <c r="CV80" s="6">
        <v>5</v>
      </c>
      <c r="CW80" s="6">
        <v>20</v>
      </c>
      <c r="CX80" s="6">
        <v>489.13043478260875</v>
      </c>
      <c r="CY80" s="6">
        <v>1540</v>
      </c>
      <c r="CZ80" s="6">
        <v>5</v>
      </c>
      <c r="DA80" s="6">
        <v>20</v>
      </c>
      <c r="DB80" s="6">
        <v>489.13043478260875</v>
      </c>
      <c r="DC80" s="6">
        <v>1540</v>
      </c>
      <c r="DD80" s="6">
        <v>5</v>
      </c>
      <c r="DE80" s="6">
        <v>20</v>
      </c>
      <c r="DF80" s="6">
        <v>489.13043478260875</v>
      </c>
      <c r="DG80" s="6">
        <v>1540</v>
      </c>
      <c r="DH80" s="6">
        <v>5</v>
      </c>
      <c r="DI80" s="6">
        <v>18</v>
      </c>
      <c r="DJ80" s="6">
        <v>375</v>
      </c>
      <c r="DK80" s="6">
        <v>1386</v>
      </c>
      <c r="DL80" s="6">
        <v>5</v>
      </c>
      <c r="DM80" s="6">
        <v>15</v>
      </c>
      <c r="DN80" s="6">
        <v>375</v>
      </c>
      <c r="DO80" s="6">
        <v>960</v>
      </c>
    </row>
    <row r="81" spans="1:119" ht="12.75">
      <c r="A81" s="4"/>
      <c r="B81" s="5" t="s">
        <v>37</v>
      </c>
      <c r="C81" s="5" t="s">
        <v>112</v>
      </c>
      <c r="D81" s="6">
        <v>0</v>
      </c>
      <c r="E81" s="6">
        <v>0</v>
      </c>
      <c r="F81" s="6">
        <v>0</v>
      </c>
      <c r="G81" s="6">
        <v>0</v>
      </c>
      <c r="H81" s="6"/>
      <c r="I81" s="6"/>
      <c r="J81" s="6"/>
      <c r="K81" s="6"/>
      <c r="L81" s="6">
        <v>8</v>
      </c>
      <c r="M81" s="6">
        <v>10</v>
      </c>
      <c r="N81" s="6">
        <v>616</v>
      </c>
      <c r="O81" s="6">
        <v>616</v>
      </c>
      <c r="P81" s="6">
        <v>8</v>
      </c>
      <c r="Q81" s="6">
        <v>23.52</v>
      </c>
      <c r="R81" s="6">
        <v>616</v>
      </c>
      <c r="S81" s="6">
        <v>1764</v>
      </c>
      <c r="T81" s="6">
        <v>8</v>
      </c>
      <c r="U81" s="6">
        <v>24</v>
      </c>
      <c r="V81" s="6">
        <v>616</v>
      </c>
      <c r="W81" s="6">
        <v>1764</v>
      </c>
      <c r="X81" s="6">
        <v>6</v>
      </c>
      <c r="Y81" s="6">
        <v>15</v>
      </c>
      <c r="Z81" s="6">
        <v>460</v>
      </c>
      <c r="AA81" s="6">
        <v>960</v>
      </c>
      <c r="AB81" s="6">
        <v>8</v>
      </c>
      <c r="AC81" s="6">
        <v>24</v>
      </c>
      <c r="AD81" s="6">
        <v>616</v>
      </c>
      <c r="AE81" s="6">
        <v>1764</v>
      </c>
      <c r="AF81" s="6">
        <v>6</v>
      </c>
      <c r="AG81" s="6">
        <v>15</v>
      </c>
      <c r="AH81" s="6">
        <v>460</v>
      </c>
      <c r="AI81" s="6">
        <v>1764</v>
      </c>
      <c r="AJ81" s="6">
        <v>8</v>
      </c>
      <c r="AK81" s="6">
        <v>19</v>
      </c>
      <c r="AL81" s="6">
        <v>616</v>
      </c>
      <c r="AM81" s="6">
        <v>1764</v>
      </c>
      <c r="AN81" s="6">
        <v>8</v>
      </c>
      <c r="AO81" s="6">
        <v>8</v>
      </c>
      <c r="AP81" s="6">
        <v>616</v>
      </c>
      <c r="AQ81" s="6">
        <v>1764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  <c r="BU81" s="6">
        <v>0</v>
      </c>
      <c r="BV81" s="6">
        <v>0</v>
      </c>
      <c r="BW81" s="6">
        <v>0</v>
      </c>
      <c r="BX81" s="6">
        <v>0</v>
      </c>
      <c r="BY81" s="6">
        <v>0</v>
      </c>
      <c r="BZ81" s="6">
        <v>0</v>
      </c>
      <c r="CA81" s="6">
        <v>0</v>
      </c>
      <c r="CB81" s="6">
        <v>0</v>
      </c>
      <c r="CC81" s="6">
        <v>0</v>
      </c>
      <c r="CD81" s="6">
        <v>0</v>
      </c>
      <c r="CE81" s="6">
        <v>0</v>
      </c>
      <c r="CF81" s="6">
        <v>0</v>
      </c>
      <c r="CG81" s="6">
        <v>0</v>
      </c>
      <c r="CH81" s="6">
        <v>0</v>
      </c>
      <c r="CI81" s="6">
        <v>0</v>
      </c>
      <c r="CJ81" s="6">
        <v>0</v>
      </c>
      <c r="CK81" s="6">
        <v>0</v>
      </c>
      <c r="CL81" s="6">
        <v>0</v>
      </c>
      <c r="CM81" s="6">
        <v>0</v>
      </c>
      <c r="CN81" s="6">
        <v>0</v>
      </c>
      <c r="CO81" s="6">
        <v>0</v>
      </c>
      <c r="CP81" s="6">
        <v>0</v>
      </c>
      <c r="CQ81" s="6">
        <v>0</v>
      </c>
      <c r="CR81" s="6">
        <v>0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6">
        <v>0</v>
      </c>
      <c r="DA81" s="6">
        <v>0</v>
      </c>
      <c r="DB81" s="6">
        <v>0</v>
      </c>
      <c r="DC81" s="6">
        <v>0</v>
      </c>
      <c r="DD81" s="6">
        <v>0</v>
      </c>
      <c r="DE81" s="6">
        <v>0</v>
      </c>
      <c r="DF81" s="6">
        <v>0</v>
      </c>
      <c r="DG81" s="6">
        <v>0</v>
      </c>
      <c r="DH81" s="6">
        <v>0</v>
      </c>
      <c r="DI81" s="6">
        <v>0</v>
      </c>
      <c r="DJ81" s="6">
        <v>0</v>
      </c>
      <c r="DK81" s="6">
        <v>0</v>
      </c>
      <c r="DL81" s="6">
        <v>0</v>
      </c>
      <c r="DM81" s="6">
        <v>0</v>
      </c>
      <c r="DN81" s="6">
        <v>0</v>
      </c>
      <c r="DO81" s="6">
        <v>0</v>
      </c>
    </row>
    <row r="82" spans="1:119" ht="12.75">
      <c r="A82" s="4"/>
      <c r="B82" s="5" t="s">
        <v>37</v>
      </c>
      <c r="C82" s="5" t="s">
        <v>113</v>
      </c>
      <c r="D82" s="6">
        <v>0</v>
      </c>
      <c r="E82" s="6">
        <v>0</v>
      </c>
      <c r="F82" s="6">
        <v>0</v>
      </c>
      <c r="G82" s="6">
        <v>0</v>
      </c>
      <c r="H82" s="6"/>
      <c r="I82" s="6"/>
      <c r="J82" s="6"/>
      <c r="K82" s="6"/>
      <c r="L82" s="6">
        <v>8</v>
      </c>
      <c r="M82" s="6">
        <v>10</v>
      </c>
      <c r="N82" s="6">
        <v>616</v>
      </c>
      <c r="O82" s="6">
        <v>1764</v>
      </c>
      <c r="P82" s="6">
        <v>8</v>
      </c>
      <c r="Q82" s="6">
        <v>23.52</v>
      </c>
      <c r="R82" s="6">
        <v>616</v>
      </c>
      <c r="S82" s="6">
        <v>1764</v>
      </c>
      <c r="T82" s="6">
        <v>8</v>
      </c>
      <c r="U82" s="6">
        <v>24</v>
      </c>
      <c r="V82" s="6">
        <v>616</v>
      </c>
      <c r="W82" s="6">
        <v>1764</v>
      </c>
      <c r="X82" s="6">
        <v>6</v>
      </c>
      <c r="Y82" s="6">
        <v>15</v>
      </c>
      <c r="Z82" s="6">
        <v>460</v>
      </c>
      <c r="AA82" s="6">
        <v>960</v>
      </c>
      <c r="AB82" s="6">
        <v>8</v>
      </c>
      <c r="AC82" s="6">
        <v>23.52</v>
      </c>
      <c r="AD82" s="6">
        <v>616</v>
      </c>
      <c r="AE82" s="6">
        <v>1764</v>
      </c>
      <c r="AF82" s="6">
        <v>6</v>
      </c>
      <c r="AG82" s="6">
        <v>15</v>
      </c>
      <c r="AH82" s="6">
        <v>460</v>
      </c>
      <c r="AI82" s="6">
        <v>1764</v>
      </c>
      <c r="AJ82" s="6">
        <v>8</v>
      </c>
      <c r="AK82" s="6">
        <v>19</v>
      </c>
      <c r="AL82" s="6">
        <v>616</v>
      </c>
      <c r="AM82" s="6">
        <v>1764</v>
      </c>
      <c r="AN82" s="6">
        <v>8</v>
      </c>
      <c r="AO82" s="6">
        <v>23.52</v>
      </c>
      <c r="AP82" s="6">
        <v>616</v>
      </c>
      <c r="AQ82" s="6">
        <v>1764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  <c r="BU82" s="6">
        <v>0</v>
      </c>
      <c r="BV82" s="6">
        <v>0</v>
      </c>
      <c r="BW82" s="6">
        <v>0</v>
      </c>
      <c r="BX82" s="6">
        <v>0</v>
      </c>
      <c r="BY82" s="6">
        <v>0</v>
      </c>
      <c r="BZ82" s="6">
        <v>0</v>
      </c>
      <c r="CA82" s="6">
        <v>0</v>
      </c>
      <c r="CB82" s="6">
        <v>0</v>
      </c>
      <c r="CC82" s="6">
        <v>0</v>
      </c>
      <c r="CD82" s="6">
        <v>0</v>
      </c>
      <c r="CE82" s="6">
        <v>0</v>
      </c>
      <c r="CF82" s="6">
        <v>0</v>
      </c>
      <c r="CG82" s="6">
        <v>0</v>
      </c>
      <c r="CH82" s="6">
        <v>0</v>
      </c>
      <c r="CI82" s="6">
        <v>0</v>
      </c>
      <c r="CJ82" s="6">
        <v>0</v>
      </c>
      <c r="CK82" s="6">
        <v>0</v>
      </c>
      <c r="CL82" s="6">
        <v>0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0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6">
        <v>0</v>
      </c>
      <c r="DA82" s="6">
        <v>0</v>
      </c>
      <c r="DB82" s="6">
        <v>0</v>
      </c>
      <c r="DC82" s="6">
        <v>0</v>
      </c>
      <c r="DD82" s="6">
        <v>0</v>
      </c>
      <c r="DE82" s="6">
        <v>0</v>
      </c>
      <c r="DF82" s="6">
        <v>0</v>
      </c>
      <c r="DG82" s="6">
        <v>0</v>
      </c>
      <c r="DH82" s="6">
        <v>0</v>
      </c>
      <c r="DI82" s="6">
        <v>0</v>
      </c>
      <c r="DJ82" s="6">
        <v>0</v>
      </c>
      <c r="DK82" s="6">
        <v>0</v>
      </c>
      <c r="DL82" s="6">
        <v>0</v>
      </c>
      <c r="DM82" s="6">
        <v>0</v>
      </c>
      <c r="DN82" s="6">
        <v>0</v>
      </c>
      <c r="DO82" s="6">
        <v>0</v>
      </c>
    </row>
    <row r="83" spans="1:119" ht="12.75">
      <c r="A83" s="4"/>
      <c r="B83" s="5" t="s">
        <v>37</v>
      </c>
      <c r="C83" s="5" t="s">
        <v>114</v>
      </c>
      <c r="D83" s="6">
        <v>0</v>
      </c>
      <c r="E83" s="6">
        <v>0</v>
      </c>
      <c r="F83" s="6">
        <v>0</v>
      </c>
      <c r="G83" s="6">
        <v>0</v>
      </c>
      <c r="H83" s="6"/>
      <c r="I83" s="6"/>
      <c r="J83" s="6"/>
      <c r="K83" s="6"/>
      <c r="L83" s="6">
        <v>8</v>
      </c>
      <c r="M83" s="6">
        <v>10</v>
      </c>
      <c r="N83" s="6">
        <v>616</v>
      </c>
      <c r="O83" s="6">
        <v>616</v>
      </c>
      <c r="P83" s="6">
        <v>8</v>
      </c>
      <c r="Q83" s="6">
        <v>23.52</v>
      </c>
      <c r="R83" s="6">
        <v>616</v>
      </c>
      <c r="S83" s="6">
        <v>1764</v>
      </c>
      <c r="T83" s="6">
        <v>8</v>
      </c>
      <c r="U83" s="6">
        <v>23.52</v>
      </c>
      <c r="V83" s="6">
        <v>616</v>
      </c>
      <c r="W83" s="6">
        <v>1764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6.3</v>
      </c>
      <c r="AK83" s="6">
        <v>18.816</v>
      </c>
      <c r="AL83" s="17">
        <f>+AJ83*77</f>
        <v>485.09999999999997</v>
      </c>
      <c r="AM83" s="17">
        <f>+AK83*77</f>
        <v>1448.8319999999999</v>
      </c>
      <c r="AN83" s="6">
        <v>5</v>
      </c>
      <c r="AO83" s="6">
        <v>20</v>
      </c>
      <c r="AP83" s="17">
        <f>+AN83*77</f>
        <v>385</v>
      </c>
      <c r="AQ83" s="17">
        <f>+AO83*77</f>
        <v>1540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0</v>
      </c>
      <c r="CF83" s="6">
        <v>0</v>
      </c>
      <c r="CG83" s="6">
        <v>0</v>
      </c>
      <c r="CH83" s="6">
        <v>0</v>
      </c>
      <c r="CI83" s="6">
        <v>0</v>
      </c>
      <c r="CJ83" s="6">
        <v>0</v>
      </c>
      <c r="CK83" s="6">
        <v>0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v>0</v>
      </c>
      <c r="DA83" s="6">
        <v>0</v>
      </c>
      <c r="DB83" s="6">
        <v>0</v>
      </c>
      <c r="DC83" s="6">
        <v>0</v>
      </c>
      <c r="DD83" s="6">
        <v>0</v>
      </c>
      <c r="DE83" s="6">
        <v>0</v>
      </c>
      <c r="DF83" s="6">
        <v>0</v>
      </c>
      <c r="DG83" s="6">
        <v>0</v>
      </c>
      <c r="DH83" s="6">
        <v>0</v>
      </c>
      <c r="DI83" s="6">
        <v>0</v>
      </c>
      <c r="DJ83" s="6">
        <v>0</v>
      </c>
      <c r="DK83" s="6">
        <v>0</v>
      </c>
      <c r="DL83" s="6">
        <v>0</v>
      </c>
      <c r="DM83" s="6">
        <v>0</v>
      </c>
      <c r="DN83" s="6">
        <v>0</v>
      </c>
      <c r="DO83" s="6">
        <v>0</v>
      </c>
    </row>
    <row r="84" spans="1:119" ht="12.75">
      <c r="A84" s="4"/>
      <c r="B84" s="5" t="s">
        <v>37</v>
      </c>
      <c r="C84" s="5" t="s">
        <v>115</v>
      </c>
      <c r="D84" s="6">
        <v>0</v>
      </c>
      <c r="E84" s="6">
        <v>0</v>
      </c>
      <c r="F84" s="6">
        <v>0</v>
      </c>
      <c r="G84" s="6">
        <v>0</v>
      </c>
      <c r="H84" s="6"/>
      <c r="I84" s="6"/>
      <c r="J84" s="6"/>
      <c r="K84" s="6"/>
      <c r="L84" s="6">
        <v>8</v>
      </c>
      <c r="M84" s="6">
        <v>10</v>
      </c>
      <c r="N84" s="6">
        <v>616</v>
      </c>
      <c r="O84" s="6">
        <v>1764</v>
      </c>
      <c r="P84" s="6">
        <v>8</v>
      </c>
      <c r="Q84" s="6">
        <v>23.52</v>
      </c>
      <c r="R84" s="6">
        <v>616</v>
      </c>
      <c r="S84" s="6">
        <v>1764</v>
      </c>
      <c r="T84" s="6">
        <v>8</v>
      </c>
      <c r="U84" s="6">
        <v>23.52</v>
      </c>
      <c r="V84" s="6">
        <v>616</v>
      </c>
      <c r="W84" s="6">
        <v>1764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5.607000000000001</v>
      </c>
      <c r="AK84" s="6">
        <v>18.816</v>
      </c>
      <c r="AL84" s="17">
        <f>+AJ84*77</f>
        <v>431.7390000000001</v>
      </c>
      <c r="AM84" s="17">
        <f>+AK84*77</f>
        <v>1448.8319999999999</v>
      </c>
      <c r="AN84" s="6">
        <v>5</v>
      </c>
      <c r="AO84" s="6">
        <v>20</v>
      </c>
      <c r="AP84" s="17">
        <f>+AN84*77</f>
        <v>385</v>
      </c>
      <c r="AQ84" s="17">
        <f>+AO84*77</f>
        <v>1540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  <c r="BU84" s="6">
        <v>0</v>
      </c>
      <c r="BV84" s="6">
        <v>0</v>
      </c>
      <c r="BW84" s="6">
        <v>0</v>
      </c>
      <c r="BX84" s="6">
        <v>0</v>
      </c>
      <c r="BY84" s="6">
        <v>0</v>
      </c>
      <c r="BZ84" s="6">
        <v>0</v>
      </c>
      <c r="CA84" s="6">
        <v>0</v>
      </c>
      <c r="CB84" s="6">
        <v>0</v>
      </c>
      <c r="CC84" s="6">
        <v>0</v>
      </c>
      <c r="CD84" s="6">
        <v>0</v>
      </c>
      <c r="CE84" s="6">
        <v>0</v>
      </c>
      <c r="CF84" s="6">
        <v>0</v>
      </c>
      <c r="CG84" s="6">
        <v>0</v>
      </c>
      <c r="CH84" s="6">
        <v>0</v>
      </c>
      <c r="CI84" s="6">
        <v>0</v>
      </c>
      <c r="CJ84" s="6">
        <v>0</v>
      </c>
      <c r="CK84" s="6">
        <v>0</v>
      </c>
      <c r="CL84" s="6">
        <v>0</v>
      </c>
      <c r="CM84" s="6">
        <v>0</v>
      </c>
      <c r="CN84" s="6">
        <v>0</v>
      </c>
      <c r="CO84" s="6">
        <v>0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6">
        <v>0</v>
      </c>
      <c r="DA84" s="6">
        <v>0</v>
      </c>
      <c r="DB84" s="6">
        <v>0</v>
      </c>
      <c r="DC84" s="6">
        <v>0</v>
      </c>
      <c r="DD84" s="6">
        <v>0</v>
      </c>
      <c r="DE84" s="6">
        <v>0</v>
      </c>
      <c r="DF84" s="6">
        <v>0</v>
      </c>
      <c r="DG84" s="6">
        <v>0</v>
      </c>
      <c r="DH84" s="6">
        <v>0</v>
      </c>
      <c r="DI84" s="6">
        <v>0</v>
      </c>
      <c r="DJ84" s="6">
        <v>0</v>
      </c>
      <c r="DK84" s="6">
        <v>0</v>
      </c>
      <c r="DL84" s="6">
        <v>0</v>
      </c>
      <c r="DM84" s="6">
        <v>0</v>
      </c>
      <c r="DN84" s="6">
        <v>0</v>
      </c>
      <c r="DO84" s="6">
        <v>0</v>
      </c>
    </row>
    <row r="85" spans="1:119" ht="12.75">
      <c r="A85" s="4"/>
      <c r="B85" s="5" t="s">
        <v>37</v>
      </c>
      <c r="C85" s="5" t="s">
        <v>116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68.44444444444444</v>
      </c>
      <c r="K85" s="6">
        <v>88</v>
      </c>
      <c r="L85" s="6">
        <v>5</v>
      </c>
      <c r="M85" s="6">
        <v>14.75606476091476</v>
      </c>
      <c r="N85" s="6">
        <v>385</v>
      </c>
      <c r="O85" s="6">
        <v>1106.704857068607</v>
      </c>
      <c r="P85" s="6">
        <v>8</v>
      </c>
      <c r="Q85" s="6">
        <v>18</v>
      </c>
      <c r="R85" s="6">
        <v>616</v>
      </c>
      <c r="S85" s="6">
        <v>1386</v>
      </c>
      <c r="T85" s="6">
        <v>8</v>
      </c>
      <c r="U85" s="6">
        <v>15</v>
      </c>
      <c r="V85" s="6">
        <v>616</v>
      </c>
      <c r="W85" s="6">
        <v>1556.1</v>
      </c>
      <c r="X85" s="6">
        <v>5</v>
      </c>
      <c r="Y85" s="6">
        <v>12</v>
      </c>
      <c r="Z85" s="6">
        <v>385</v>
      </c>
      <c r="AA85" s="6">
        <v>924</v>
      </c>
      <c r="AB85" s="6">
        <v>8</v>
      </c>
      <c r="AC85" s="6">
        <v>14.75606476091476</v>
      </c>
      <c r="AD85" s="6">
        <v>616</v>
      </c>
      <c r="AE85" s="6">
        <v>1136.2169865904366</v>
      </c>
      <c r="AF85" s="6">
        <v>5</v>
      </c>
      <c r="AG85" s="6">
        <v>12</v>
      </c>
      <c r="AH85" s="6">
        <v>385</v>
      </c>
      <c r="AI85" s="6">
        <v>924</v>
      </c>
      <c r="AJ85" s="6">
        <v>7</v>
      </c>
      <c r="AK85" s="6">
        <v>17</v>
      </c>
      <c r="AL85" s="6">
        <v>1078</v>
      </c>
      <c r="AM85" s="6">
        <v>1702.1333333333291</v>
      </c>
      <c r="AN85" s="6">
        <v>8</v>
      </c>
      <c r="AO85" s="6">
        <v>17</v>
      </c>
      <c r="AP85" s="6">
        <v>616</v>
      </c>
      <c r="AQ85" s="6">
        <v>1273.2941787941788</v>
      </c>
      <c r="AR85" s="6">
        <v>5</v>
      </c>
      <c r="AS85" s="6">
        <v>10</v>
      </c>
      <c r="AT85" s="6">
        <v>385</v>
      </c>
      <c r="AU85" s="6">
        <v>770</v>
      </c>
      <c r="AV85" s="6">
        <v>5</v>
      </c>
      <c r="AW85" s="6">
        <v>10</v>
      </c>
      <c r="AX85" s="6">
        <v>385</v>
      </c>
      <c r="AY85" s="6">
        <v>770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5</v>
      </c>
      <c r="BI85" s="6">
        <v>8</v>
      </c>
      <c r="BJ85" s="6">
        <v>385</v>
      </c>
      <c r="BK85" s="6">
        <v>616</v>
      </c>
      <c r="BL85" s="6">
        <v>5</v>
      </c>
      <c r="BM85" s="6">
        <v>15</v>
      </c>
      <c r="BN85" s="6">
        <v>385</v>
      </c>
      <c r="BO85" s="6">
        <v>1155</v>
      </c>
      <c r="BP85" s="6">
        <v>5</v>
      </c>
      <c r="BQ85" s="6">
        <v>15</v>
      </c>
      <c r="BR85" s="6">
        <v>385</v>
      </c>
      <c r="BS85" s="6">
        <v>1155</v>
      </c>
      <c r="BT85" s="6">
        <v>5</v>
      </c>
      <c r="BU85" s="6">
        <v>15</v>
      </c>
      <c r="BV85" s="6">
        <v>385</v>
      </c>
      <c r="BW85" s="6">
        <v>1155</v>
      </c>
      <c r="BX85" s="6">
        <v>5</v>
      </c>
      <c r="BY85" s="6">
        <v>15</v>
      </c>
      <c r="BZ85" s="6">
        <v>385</v>
      </c>
      <c r="CA85" s="6">
        <v>1155</v>
      </c>
      <c r="CB85" s="6">
        <v>5</v>
      </c>
      <c r="CC85" s="6">
        <v>8</v>
      </c>
      <c r="CD85" s="6">
        <v>385</v>
      </c>
      <c r="CE85" s="6">
        <v>616</v>
      </c>
      <c r="CF85" s="6">
        <v>5</v>
      </c>
      <c r="CG85" s="6">
        <v>8</v>
      </c>
      <c r="CH85" s="6">
        <v>385</v>
      </c>
      <c r="CI85" s="6">
        <v>616</v>
      </c>
      <c r="CJ85" s="6">
        <v>0</v>
      </c>
      <c r="CK85" s="6">
        <v>0</v>
      </c>
      <c r="CL85" s="6">
        <v>0</v>
      </c>
      <c r="CM85" s="6">
        <v>0</v>
      </c>
      <c r="CN85" s="6">
        <v>0</v>
      </c>
      <c r="CO85" s="6">
        <v>0</v>
      </c>
      <c r="CP85" s="6">
        <v>0</v>
      </c>
      <c r="CQ85" s="6">
        <v>0</v>
      </c>
      <c r="CR85" s="6">
        <v>5</v>
      </c>
      <c r="CS85" s="6">
        <v>8</v>
      </c>
      <c r="CT85" s="6">
        <v>385</v>
      </c>
      <c r="CU85" s="6">
        <v>616</v>
      </c>
      <c r="CV85" s="6">
        <v>5</v>
      </c>
      <c r="CW85" s="6">
        <v>14</v>
      </c>
      <c r="CX85" s="6">
        <v>385</v>
      </c>
      <c r="CY85" s="6">
        <v>1078</v>
      </c>
      <c r="CZ85" s="6">
        <v>5</v>
      </c>
      <c r="DA85" s="6">
        <v>14</v>
      </c>
      <c r="DB85" s="6">
        <v>385</v>
      </c>
      <c r="DC85" s="6">
        <v>1078</v>
      </c>
      <c r="DD85" s="6">
        <v>5</v>
      </c>
      <c r="DE85" s="6">
        <v>14</v>
      </c>
      <c r="DF85" s="6">
        <v>385</v>
      </c>
      <c r="DG85" s="6">
        <v>1078</v>
      </c>
      <c r="DH85" s="6">
        <v>5</v>
      </c>
      <c r="DI85" s="6">
        <v>8</v>
      </c>
      <c r="DJ85" s="6">
        <v>385</v>
      </c>
      <c r="DK85" s="6">
        <v>616</v>
      </c>
      <c r="DL85" s="6">
        <v>5</v>
      </c>
      <c r="DM85" s="6">
        <v>8</v>
      </c>
      <c r="DN85" s="6">
        <v>385</v>
      </c>
      <c r="DO85" s="6">
        <v>616</v>
      </c>
    </row>
    <row r="86" spans="1:119" ht="12.75">
      <c r="A86" s="4"/>
      <c r="B86" s="5" t="s">
        <v>37</v>
      </c>
      <c r="C86" s="5" t="s">
        <v>117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68.44444444444444</v>
      </c>
      <c r="K86" s="6">
        <v>88</v>
      </c>
      <c r="L86" s="6">
        <v>5</v>
      </c>
      <c r="M86" s="6">
        <v>14.805581756756753</v>
      </c>
      <c r="N86" s="6">
        <v>385</v>
      </c>
      <c r="O86" s="6">
        <v>1110.4186317567564</v>
      </c>
      <c r="P86" s="6">
        <v>8</v>
      </c>
      <c r="Q86" s="6">
        <v>18</v>
      </c>
      <c r="R86" s="6">
        <v>616</v>
      </c>
      <c r="S86" s="6">
        <v>1386</v>
      </c>
      <c r="T86" s="6">
        <v>8</v>
      </c>
      <c r="U86" s="6">
        <v>15</v>
      </c>
      <c r="V86" s="6">
        <v>616</v>
      </c>
      <c r="W86" s="6">
        <v>1556.1</v>
      </c>
      <c r="X86" s="6">
        <v>5</v>
      </c>
      <c r="Y86" s="6">
        <v>12</v>
      </c>
      <c r="Z86" s="6">
        <v>385</v>
      </c>
      <c r="AA86" s="6">
        <v>924</v>
      </c>
      <c r="AB86" s="6">
        <v>8</v>
      </c>
      <c r="AC86" s="6">
        <v>14.805581756756753</v>
      </c>
      <c r="AD86" s="6">
        <v>616</v>
      </c>
      <c r="AE86" s="6">
        <v>1140.02979527027</v>
      </c>
      <c r="AF86" s="6">
        <v>5</v>
      </c>
      <c r="AG86" s="6">
        <v>12</v>
      </c>
      <c r="AH86" s="6">
        <v>385</v>
      </c>
      <c r="AI86" s="6">
        <v>924</v>
      </c>
      <c r="AJ86" s="6">
        <v>7</v>
      </c>
      <c r="AK86" s="6">
        <v>18</v>
      </c>
      <c r="AL86" s="6">
        <v>1078</v>
      </c>
      <c r="AM86" s="6">
        <v>1701.7</v>
      </c>
      <c r="AN86" s="6">
        <v>8</v>
      </c>
      <c r="AO86" s="6">
        <v>18</v>
      </c>
      <c r="AP86" s="6">
        <v>616</v>
      </c>
      <c r="AQ86" s="6">
        <v>1273.2941787941788</v>
      </c>
      <c r="AR86" s="6">
        <v>5</v>
      </c>
      <c r="AS86" s="6">
        <v>10</v>
      </c>
      <c r="AT86" s="6">
        <v>385</v>
      </c>
      <c r="AU86" s="6">
        <v>770</v>
      </c>
      <c r="AV86" s="6">
        <v>5</v>
      </c>
      <c r="AW86" s="6">
        <v>10</v>
      </c>
      <c r="AX86" s="6">
        <v>385</v>
      </c>
      <c r="AY86" s="6">
        <v>770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5</v>
      </c>
      <c r="BI86" s="6">
        <v>8</v>
      </c>
      <c r="BJ86" s="6">
        <v>385</v>
      </c>
      <c r="BK86" s="6">
        <v>616</v>
      </c>
      <c r="BL86" s="6">
        <v>5</v>
      </c>
      <c r="BM86" s="6">
        <v>15</v>
      </c>
      <c r="BN86" s="6">
        <v>385</v>
      </c>
      <c r="BO86" s="6">
        <v>1155</v>
      </c>
      <c r="BP86" s="6">
        <v>5</v>
      </c>
      <c r="BQ86" s="6">
        <v>15</v>
      </c>
      <c r="BR86" s="6">
        <v>385</v>
      </c>
      <c r="BS86" s="6">
        <v>1155</v>
      </c>
      <c r="BT86" s="6">
        <v>5</v>
      </c>
      <c r="BU86" s="6">
        <v>15</v>
      </c>
      <c r="BV86" s="6">
        <v>385</v>
      </c>
      <c r="BW86" s="6">
        <v>1155</v>
      </c>
      <c r="BX86" s="6">
        <v>5</v>
      </c>
      <c r="BY86" s="6">
        <v>15</v>
      </c>
      <c r="BZ86" s="6">
        <v>385</v>
      </c>
      <c r="CA86" s="6">
        <v>1155</v>
      </c>
      <c r="CB86" s="6">
        <v>5</v>
      </c>
      <c r="CC86" s="6">
        <v>8</v>
      </c>
      <c r="CD86" s="6">
        <v>385</v>
      </c>
      <c r="CE86" s="6">
        <v>616</v>
      </c>
      <c r="CF86" s="6">
        <v>5</v>
      </c>
      <c r="CG86" s="6">
        <v>8</v>
      </c>
      <c r="CH86" s="6">
        <v>385</v>
      </c>
      <c r="CI86" s="6">
        <v>616</v>
      </c>
      <c r="CJ86" s="6">
        <v>0</v>
      </c>
      <c r="CK86" s="6">
        <v>0</v>
      </c>
      <c r="CL86" s="6">
        <v>0</v>
      </c>
      <c r="CM86" s="6">
        <v>0</v>
      </c>
      <c r="CN86" s="6">
        <v>0</v>
      </c>
      <c r="CO86" s="6">
        <v>0</v>
      </c>
      <c r="CP86" s="6">
        <v>0</v>
      </c>
      <c r="CQ86" s="6">
        <v>0</v>
      </c>
      <c r="CR86" s="6">
        <v>5</v>
      </c>
      <c r="CS86" s="6">
        <v>8</v>
      </c>
      <c r="CT86" s="6">
        <v>385</v>
      </c>
      <c r="CU86" s="6">
        <v>616</v>
      </c>
      <c r="CV86" s="6">
        <v>5</v>
      </c>
      <c r="CW86" s="6">
        <v>14</v>
      </c>
      <c r="CX86" s="6">
        <v>385</v>
      </c>
      <c r="CY86" s="6">
        <v>1078</v>
      </c>
      <c r="CZ86" s="6">
        <v>5</v>
      </c>
      <c r="DA86" s="6">
        <v>14</v>
      </c>
      <c r="DB86" s="6">
        <v>385</v>
      </c>
      <c r="DC86" s="6">
        <v>1078</v>
      </c>
      <c r="DD86" s="6">
        <v>5</v>
      </c>
      <c r="DE86" s="6">
        <v>14</v>
      </c>
      <c r="DF86" s="6">
        <v>385</v>
      </c>
      <c r="DG86" s="6">
        <v>1078</v>
      </c>
      <c r="DH86" s="6">
        <v>5</v>
      </c>
      <c r="DI86" s="6">
        <v>8</v>
      </c>
      <c r="DJ86" s="6">
        <v>385</v>
      </c>
      <c r="DK86" s="6">
        <v>616</v>
      </c>
      <c r="DL86" s="6">
        <v>5</v>
      </c>
      <c r="DM86" s="6">
        <v>8</v>
      </c>
      <c r="DN86" s="6">
        <v>385</v>
      </c>
      <c r="DO86" s="6">
        <v>616</v>
      </c>
    </row>
    <row r="87" spans="1:119" ht="12.75">
      <c r="A87" s="4"/>
      <c r="B87" s="5" t="s">
        <v>37</v>
      </c>
      <c r="C87" s="5" t="s">
        <v>118</v>
      </c>
      <c r="D87" s="6">
        <v>0</v>
      </c>
      <c r="E87" s="6">
        <v>15</v>
      </c>
      <c r="F87" s="6">
        <v>0</v>
      </c>
      <c r="G87" s="6">
        <v>2400</v>
      </c>
      <c r="H87" s="6">
        <v>0</v>
      </c>
      <c r="I87" s="6">
        <v>15</v>
      </c>
      <c r="J87" s="6">
        <v>0</v>
      </c>
      <c r="K87" s="6">
        <v>2400</v>
      </c>
      <c r="L87" s="6">
        <v>5</v>
      </c>
      <c r="M87" s="6">
        <v>30</v>
      </c>
      <c r="N87" s="6">
        <f>5*90</f>
        <v>450</v>
      </c>
      <c r="O87" s="6">
        <f>2828*1.2</f>
        <v>3393.6</v>
      </c>
      <c r="P87" s="6">
        <v>5</v>
      </c>
      <c r="Q87" s="6">
        <v>88</v>
      </c>
      <c r="R87" s="6">
        <f>5*90</f>
        <v>450</v>
      </c>
      <c r="S87" s="6">
        <v>6564.923076923077</v>
      </c>
      <c r="T87" s="6">
        <v>0</v>
      </c>
      <c r="U87" s="6">
        <v>15</v>
      </c>
      <c r="V87" s="6">
        <v>0</v>
      </c>
      <c r="W87" s="6">
        <v>2400</v>
      </c>
      <c r="X87" s="6">
        <v>0</v>
      </c>
      <c r="Y87" s="6">
        <v>15</v>
      </c>
      <c r="Z87" s="6">
        <v>0</v>
      </c>
      <c r="AA87" s="6">
        <v>2400</v>
      </c>
      <c r="AB87" s="6">
        <v>0</v>
      </c>
      <c r="AC87" s="6">
        <v>15</v>
      </c>
      <c r="AD87" s="6">
        <v>0</v>
      </c>
      <c r="AE87" s="6">
        <v>2400</v>
      </c>
      <c r="AF87" s="6">
        <v>0</v>
      </c>
      <c r="AG87" s="6">
        <v>15</v>
      </c>
      <c r="AH87" s="6">
        <v>0</v>
      </c>
      <c r="AI87" s="6">
        <v>2400</v>
      </c>
      <c r="AJ87" s="6">
        <v>5</v>
      </c>
      <c r="AK87" s="6">
        <v>15</v>
      </c>
      <c r="AL87" s="6">
        <f>5*90</f>
        <v>450</v>
      </c>
      <c r="AM87" s="6">
        <v>2400</v>
      </c>
      <c r="AN87" s="6">
        <v>0</v>
      </c>
      <c r="AO87" s="6">
        <v>15</v>
      </c>
      <c r="AP87" s="6">
        <v>0</v>
      </c>
      <c r="AQ87" s="6">
        <v>2400</v>
      </c>
      <c r="AR87" s="6">
        <v>0</v>
      </c>
      <c r="AS87" s="6">
        <v>15</v>
      </c>
      <c r="AT87" s="6">
        <v>0</v>
      </c>
      <c r="AU87" s="6">
        <v>2400</v>
      </c>
      <c r="AV87" s="6">
        <v>0</v>
      </c>
      <c r="AW87" s="6">
        <v>15</v>
      </c>
      <c r="AX87" s="6">
        <v>0</v>
      </c>
      <c r="AY87" s="6">
        <v>2400</v>
      </c>
      <c r="AZ87" s="6">
        <v>0</v>
      </c>
      <c r="BA87" s="6">
        <v>15</v>
      </c>
      <c r="BB87" s="6">
        <v>0</v>
      </c>
      <c r="BC87" s="6">
        <v>2400</v>
      </c>
      <c r="BD87" s="6">
        <v>0</v>
      </c>
      <c r="BE87" s="6">
        <v>15</v>
      </c>
      <c r="BF87" s="6">
        <v>0</v>
      </c>
      <c r="BG87" s="6">
        <v>2400</v>
      </c>
      <c r="BH87" s="6">
        <v>0</v>
      </c>
      <c r="BI87" s="6">
        <v>15</v>
      </c>
      <c r="BJ87" s="6">
        <v>0</v>
      </c>
      <c r="BK87" s="6">
        <v>2400</v>
      </c>
      <c r="BL87" s="6">
        <v>0</v>
      </c>
      <c r="BM87" s="6">
        <v>15</v>
      </c>
      <c r="BN87" s="6">
        <v>0</v>
      </c>
      <c r="BO87" s="6">
        <v>2400</v>
      </c>
      <c r="BP87" s="6">
        <v>0</v>
      </c>
      <c r="BQ87" s="6">
        <v>15</v>
      </c>
      <c r="BR87" s="6">
        <v>0</v>
      </c>
      <c r="BS87" s="6">
        <v>2400</v>
      </c>
      <c r="BT87" s="6">
        <v>0</v>
      </c>
      <c r="BU87" s="6">
        <v>15</v>
      </c>
      <c r="BV87" s="6">
        <v>0</v>
      </c>
      <c r="BW87" s="6">
        <v>2400</v>
      </c>
      <c r="BX87" s="6">
        <v>0</v>
      </c>
      <c r="BY87" s="6">
        <v>15</v>
      </c>
      <c r="BZ87" s="6">
        <v>0</v>
      </c>
      <c r="CA87" s="6">
        <v>2400</v>
      </c>
      <c r="CB87" s="6">
        <v>0</v>
      </c>
      <c r="CC87" s="6">
        <v>15</v>
      </c>
      <c r="CD87" s="6">
        <v>0</v>
      </c>
      <c r="CE87" s="6">
        <v>2400</v>
      </c>
      <c r="CF87" s="6">
        <v>0</v>
      </c>
      <c r="CG87" s="6">
        <v>15</v>
      </c>
      <c r="CH87" s="6">
        <v>0</v>
      </c>
      <c r="CI87" s="6">
        <v>2400</v>
      </c>
      <c r="CJ87" s="6">
        <v>0</v>
      </c>
      <c r="CK87" s="6">
        <v>15</v>
      </c>
      <c r="CL87" s="6">
        <v>0</v>
      </c>
      <c r="CM87" s="6">
        <v>2400</v>
      </c>
      <c r="CN87" s="15">
        <v>0</v>
      </c>
      <c r="CO87" s="15">
        <v>15</v>
      </c>
      <c r="CP87" s="15">
        <v>0</v>
      </c>
      <c r="CQ87" s="15">
        <v>2400</v>
      </c>
      <c r="CR87" s="6">
        <v>0</v>
      </c>
      <c r="CS87" s="6">
        <v>15</v>
      </c>
      <c r="CT87" s="6">
        <v>0</v>
      </c>
      <c r="CU87" s="6">
        <v>2400</v>
      </c>
      <c r="CV87" s="6">
        <v>0</v>
      </c>
      <c r="CW87" s="6">
        <v>15</v>
      </c>
      <c r="CX87" s="6">
        <v>0</v>
      </c>
      <c r="CY87" s="6">
        <v>2400</v>
      </c>
      <c r="CZ87" s="6">
        <v>0</v>
      </c>
      <c r="DA87" s="6">
        <v>15</v>
      </c>
      <c r="DB87" s="6">
        <v>0</v>
      </c>
      <c r="DC87" s="6">
        <v>2400</v>
      </c>
      <c r="DD87" s="6">
        <v>0</v>
      </c>
      <c r="DE87" s="6">
        <v>15</v>
      </c>
      <c r="DF87" s="6">
        <v>0</v>
      </c>
      <c r="DG87" s="6">
        <v>2400</v>
      </c>
      <c r="DH87" s="6">
        <v>0</v>
      </c>
      <c r="DI87" s="6">
        <v>15</v>
      </c>
      <c r="DJ87" s="6">
        <v>0</v>
      </c>
      <c r="DK87" s="6">
        <v>2400</v>
      </c>
      <c r="DL87" s="6">
        <v>0</v>
      </c>
      <c r="DM87" s="6">
        <v>15</v>
      </c>
      <c r="DN87" s="6">
        <v>0</v>
      </c>
      <c r="DO87" s="6">
        <v>2400</v>
      </c>
    </row>
    <row r="88" spans="1:119" ht="12.75">
      <c r="A88" s="4"/>
      <c r="B88" s="5" t="s">
        <v>37</v>
      </c>
      <c r="C88" s="5" t="s">
        <v>119</v>
      </c>
      <c r="D88" s="6">
        <v>0</v>
      </c>
      <c r="E88" s="6">
        <v>15</v>
      </c>
      <c r="F88" s="6">
        <v>0</v>
      </c>
      <c r="G88" s="6">
        <v>2400</v>
      </c>
      <c r="H88" s="6">
        <v>0</v>
      </c>
      <c r="I88" s="6">
        <v>15</v>
      </c>
      <c r="J88" s="6">
        <v>0</v>
      </c>
      <c r="K88" s="6">
        <v>2400</v>
      </c>
      <c r="L88" s="6">
        <v>0</v>
      </c>
      <c r="M88" s="6">
        <v>15</v>
      </c>
      <c r="N88" s="6">
        <v>0</v>
      </c>
      <c r="O88" s="6">
        <v>2400</v>
      </c>
      <c r="P88" s="6">
        <v>5</v>
      </c>
      <c r="Q88" s="6">
        <v>15</v>
      </c>
      <c r="R88" s="6">
        <v>350</v>
      </c>
      <c r="S88" s="6">
        <v>2400</v>
      </c>
      <c r="T88" s="6">
        <v>0</v>
      </c>
      <c r="U88" s="6">
        <v>15</v>
      </c>
      <c r="V88" s="6">
        <v>0</v>
      </c>
      <c r="W88" s="6">
        <v>2400</v>
      </c>
      <c r="X88" s="6">
        <v>0</v>
      </c>
      <c r="Y88" s="6">
        <v>15</v>
      </c>
      <c r="Z88" s="6">
        <v>0</v>
      </c>
      <c r="AA88" s="6">
        <v>2400</v>
      </c>
      <c r="AB88" s="6">
        <v>0</v>
      </c>
      <c r="AC88" s="6">
        <v>15</v>
      </c>
      <c r="AD88" s="6">
        <v>0</v>
      </c>
      <c r="AE88" s="6">
        <v>2400</v>
      </c>
      <c r="AF88" s="6">
        <v>0</v>
      </c>
      <c r="AG88" s="6">
        <v>15</v>
      </c>
      <c r="AH88" s="6">
        <v>0</v>
      </c>
      <c r="AI88" s="6">
        <v>2400</v>
      </c>
      <c r="AJ88" s="6">
        <v>5</v>
      </c>
      <c r="AK88" s="6">
        <v>88</v>
      </c>
      <c r="AL88" s="6">
        <f>5*90</f>
        <v>450</v>
      </c>
      <c r="AM88" s="6">
        <v>6564.923076923077</v>
      </c>
      <c r="AN88" s="6">
        <v>0</v>
      </c>
      <c r="AO88" s="6">
        <v>15</v>
      </c>
      <c r="AP88" s="6">
        <v>0</v>
      </c>
      <c r="AQ88" s="6">
        <v>2400</v>
      </c>
      <c r="AR88" s="6">
        <v>0</v>
      </c>
      <c r="AS88" s="6">
        <v>15</v>
      </c>
      <c r="AT88" s="6">
        <v>0</v>
      </c>
      <c r="AU88" s="6">
        <v>2400</v>
      </c>
      <c r="AV88" s="6">
        <v>0</v>
      </c>
      <c r="AW88" s="6">
        <v>15</v>
      </c>
      <c r="AX88" s="6">
        <v>0</v>
      </c>
      <c r="AY88" s="6">
        <v>2400</v>
      </c>
      <c r="AZ88" s="6">
        <v>0</v>
      </c>
      <c r="BA88" s="6">
        <v>15</v>
      </c>
      <c r="BB88" s="6">
        <v>0</v>
      </c>
      <c r="BC88" s="6">
        <v>2400</v>
      </c>
      <c r="BD88" s="6">
        <v>0</v>
      </c>
      <c r="BE88" s="6">
        <v>15</v>
      </c>
      <c r="BF88" s="6">
        <v>0</v>
      </c>
      <c r="BG88" s="6">
        <v>2400</v>
      </c>
      <c r="BH88" s="6">
        <v>0</v>
      </c>
      <c r="BI88" s="6">
        <v>15</v>
      </c>
      <c r="BJ88" s="6">
        <v>0</v>
      </c>
      <c r="BK88" s="6">
        <v>2400</v>
      </c>
      <c r="BL88" s="6">
        <v>0</v>
      </c>
      <c r="BM88" s="6">
        <v>15</v>
      </c>
      <c r="BN88" s="6">
        <v>0</v>
      </c>
      <c r="BO88" s="6">
        <v>2400</v>
      </c>
      <c r="BP88" s="6">
        <v>0</v>
      </c>
      <c r="BQ88" s="6">
        <v>15</v>
      </c>
      <c r="BR88" s="6">
        <v>0</v>
      </c>
      <c r="BS88" s="6">
        <v>2400</v>
      </c>
      <c r="BT88" s="6">
        <v>0</v>
      </c>
      <c r="BU88" s="6">
        <v>15</v>
      </c>
      <c r="BV88" s="6">
        <v>0</v>
      </c>
      <c r="BW88" s="6">
        <v>2400</v>
      </c>
      <c r="BX88" s="6">
        <v>0</v>
      </c>
      <c r="BY88" s="6">
        <v>15</v>
      </c>
      <c r="BZ88" s="6">
        <v>0</v>
      </c>
      <c r="CA88" s="6">
        <v>2400</v>
      </c>
      <c r="CB88" s="6">
        <v>0</v>
      </c>
      <c r="CC88" s="6">
        <v>15</v>
      </c>
      <c r="CD88" s="6">
        <v>0</v>
      </c>
      <c r="CE88" s="6">
        <v>2400</v>
      </c>
      <c r="CF88" s="6">
        <v>0</v>
      </c>
      <c r="CG88" s="6">
        <v>15</v>
      </c>
      <c r="CH88" s="6">
        <v>0</v>
      </c>
      <c r="CI88" s="6">
        <v>2400</v>
      </c>
      <c r="CJ88" s="6">
        <v>0</v>
      </c>
      <c r="CK88" s="6">
        <v>15</v>
      </c>
      <c r="CL88" s="6">
        <v>0</v>
      </c>
      <c r="CM88" s="6">
        <v>2400</v>
      </c>
      <c r="CN88" s="15">
        <v>0</v>
      </c>
      <c r="CO88" s="15">
        <v>15</v>
      </c>
      <c r="CP88" s="15">
        <v>0</v>
      </c>
      <c r="CQ88" s="15">
        <v>2400</v>
      </c>
      <c r="CR88" s="6">
        <v>0</v>
      </c>
      <c r="CS88" s="6">
        <v>15</v>
      </c>
      <c r="CT88" s="6">
        <v>0</v>
      </c>
      <c r="CU88" s="6">
        <v>2400</v>
      </c>
      <c r="CV88" s="6">
        <v>0</v>
      </c>
      <c r="CW88" s="6">
        <v>15</v>
      </c>
      <c r="CX88" s="6">
        <v>0</v>
      </c>
      <c r="CY88" s="6">
        <v>2400</v>
      </c>
      <c r="CZ88" s="6">
        <v>0</v>
      </c>
      <c r="DA88" s="6">
        <v>15</v>
      </c>
      <c r="DB88" s="6">
        <v>0</v>
      </c>
      <c r="DC88" s="6">
        <v>2400</v>
      </c>
      <c r="DD88" s="6">
        <v>0</v>
      </c>
      <c r="DE88" s="6">
        <v>15</v>
      </c>
      <c r="DF88" s="6">
        <v>0</v>
      </c>
      <c r="DG88" s="6">
        <v>2400</v>
      </c>
      <c r="DH88" s="6">
        <v>0</v>
      </c>
      <c r="DI88" s="6">
        <v>15</v>
      </c>
      <c r="DJ88" s="6">
        <v>0</v>
      </c>
      <c r="DK88" s="6">
        <v>2400</v>
      </c>
      <c r="DL88" s="6">
        <v>0</v>
      </c>
      <c r="DM88" s="6">
        <v>15</v>
      </c>
      <c r="DN88" s="6">
        <v>0</v>
      </c>
      <c r="DO88" s="6">
        <v>2400</v>
      </c>
    </row>
    <row r="89" spans="1:119" ht="12.75">
      <c r="A89" s="4"/>
      <c r="B89" s="5" t="s">
        <v>37</v>
      </c>
      <c r="C89" s="5" t="s">
        <v>120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15</v>
      </c>
      <c r="N89" s="6">
        <v>0</v>
      </c>
      <c r="O89" s="6">
        <v>3306</v>
      </c>
      <c r="P89" s="6">
        <v>18</v>
      </c>
      <c r="Q89" s="6">
        <v>87.5323076923077</v>
      </c>
      <c r="R89" s="6">
        <v>1380</v>
      </c>
      <c r="S89" s="6">
        <v>6900</v>
      </c>
      <c r="T89" s="6">
        <v>0</v>
      </c>
      <c r="U89" s="6">
        <v>20.4</v>
      </c>
      <c r="V89" s="6">
        <v>0</v>
      </c>
      <c r="W89" s="6">
        <v>1570.8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16.97142857142857</v>
      </c>
      <c r="AH89" s="6">
        <v>0</v>
      </c>
      <c r="AI89" s="6">
        <v>2715.4285714285716</v>
      </c>
      <c r="AJ89" s="6">
        <v>2</v>
      </c>
      <c r="AK89" s="6">
        <v>70.02584615384616</v>
      </c>
      <c r="AL89" s="6">
        <v>360</v>
      </c>
      <c r="AM89" s="6">
        <v>5251.9384615384615</v>
      </c>
      <c r="AN89" s="6">
        <v>0</v>
      </c>
      <c r="AO89" s="6">
        <v>15</v>
      </c>
      <c r="AP89" s="6">
        <v>0</v>
      </c>
      <c r="AQ89" s="6">
        <v>2400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v>0</v>
      </c>
      <c r="CE89" s="6">
        <v>0</v>
      </c>
      <c r="CF89" s="6">
        <v>0</v>
      </c>
      <c r="CG89" s="6">
        <v>0</v>
      </c>
      <c r="CH89" s="6">
        <v>0</v>
      </c>
      <c r="CI89" s="6">
        <v>0</v>
      </c>
      <c r="CJ89" s="15">
        <v>0</v>
      </c>
      <c r="CK89" s="15">
        <v>0</v>
      </c>
      <c r="CL89" s="15">
        <v>0</v>
      </c>
      <c r="CM89" s="15">
        <v>0</v>
      </c>
      <c r="CN89" s="15">
        <v>0</v>
      </c>
      <c r="CO89" s="15">
        <v>0</v>
      </c>
      <c r="CP89" s="15">
        <v>0</v>
      </c>
      <c r="CQ89" s="15">
        <v>0</v>
      </c>
      <c r="CR89" s="15">
        <v>0</v>
      </c>
      <c r="CS89" s="15">
        <v>0</v>
      </c>
      <c r="CT89" s="15">
        <v>0</v>
      </c>
      <c r="CU89" s="15">
        <v>0</v>
      </c>
      <c r="CV89" s="15">
        <v>0</v>
      </c>
      <c r="CW89" s="15">
        <v>0</v>
      </c>
      <c r="CX89" s="15">
        <v>0</v>
      </c>
      <c r="CY89" s="15">
        <v>0</v>
      </c>
      <c r="CZ89" s="15">
        <v>0</v>
      </c>
      <c r="DA89" s="15">
        <v>0</v>
      </c>
      <c r="DB89" s="15">
        <v>0</v>
      </c>
      <c r="DC89" s="15">
        <v>0</v>
      </c>
      <c r="DD89" s="15">
        <v>0</v>
      </c>
      <c r="DE89" s="15">
        <v>0</v>
      </c>
      <c r="DF89" s="15">
        <v>0</v>
      </c>
      <c r="DG89" s="15">
        <v>0</v>
      </c>
      <c r="DH89" s="15">
        <v>0</v>
      </c>
      <c r="DI89" s="15">
        <v>0</v>
      </c>
      <c r="DJ89" s="15">
        <v>0</v>
      </c>
      <c r="DK89" s="15">
        <v>0</v>
      </c>
      <c r="DL89" s="15">
        <v>0</v>
      </c>
      <c r="DM89" s="15">
        <v>0</v>
      </c>
      <c r="DN89" s="15">
        <v>0</v>
      </c>
      <c r="DO89" s="15">
        <v>0</v>
      </c>
    </row>
    <row r="90" spans="1:119" ht="12.75">
      <c r="A90" s="4"/>
      <c r="B90" s="5" t="s">
        <v>37</v>
      </c>
      <c r="C90" s="5" t="s">
        <v>121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15</v>
      </c>
      <c r="N90" s="6">
        <v>0</v>
      </c>
      <c r="O90" s="6">
        <v>2400</v>
      </c>
      <c r="P90" s="6">
        <v>3</v>
      </c>
      <c r="Q90" s="6">
        <v>87.5323076923077</v>
      </c>
      <c r="R90" s="6">
        <f>483*0.9</f>
        <v>434.7</v>
      </c>
      <c r="S90" s="6">
        <v>6564.923076923077</v>
      </c>
      <c r="T90" s="6">
        <v>0</v>
      </c>
      <c r="U90" s="6">
        <v>14.3</v>
      </c>
      <c r="V90" s="6">
        <v>0</v>
      </c>
      <c r="W90" s="6">
        <v>3584</v>
      </c>
      <c r="X90" s="6">
        <v>0</v>
      </c>
      <c r="Y90" s="6">
        <v>2.2</v>
      </c>
      <c r="Z90" s="6">
        <v>0</v>
      </c>
      <c r="AA90" s="6">
        <v>352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5.657142857142858</v>
      </c>
      <c r="AH90" s="6">
        <v>0</v>
      </c>
      <c r="AI90" s="6">
        <v>1100</v>
      </c>
      <c r="AJ90" s="6">
        <v>6</v>
      </c>
      <c r="AK90" s="6">
        <v>70.02584615384616</v>
      </c>
      <c r="AL90" s="6">
        <f>6*160</f>
        <v>960</v>
      </c>
      <c r="AM90" s="6">
        <v>5251.9384615384615</v>
      </c>
      <c r="AN90" s="6">
        <v>0</v>
      </c>
      <c r="AO90" s="6">
        <v>15</v>
      </c>
      <c r="AP90" s="6">
        <v>0</v>
      </c>
      <c r="AQ90" s="6">
        <v>2400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0</v>
      </c>
      <c r="BV90" s="6">
        <v>0</v>
      </c>
      <c r="BW90" s="6">
        <v>0</v>
      </c>
      <c r="BX90" s="6">
        <v>0</v>
      </c>
      <c r="BY90" s="6">
        <v>0</v>
      </c>
      <c r="BZ90" s="6">
        <v>0</v>
      </c>
      <c r="CA90" s="6">
        <v>0</v>
      </c>
      <c r="CB90" s="6">
        <v>0</v>
      </c>
      <c r="CC90" s="6">
        <v>0</v>
      </c>
      <c r="CD90" s="6">
        <v>0</v>
      </c>
      <c r="CE90" s="6">
        <v>0</v>
      </c>
      <c r="CF90" s="6">
        <v>0</v>
      </c>
      <c r="CG90" s="6">
        <v>0</v>
      </c>
      <c r="CH90" s="6">
        <v>0</v>
      </c>
      <c r="CI90" s="6">
        <v>0</v>
      </c>
      <c r="CJ90" s="15">
        <v>0</v>
      </c>
      <c r="CK90" s="15">
        <v>0</v>
      </c>
      <c r="CL90" s="15">
        <v>0</v>
      </c>
      <c r="CM90" s="15">
        <v>0</v>
      </c>
      <c r="CN90" s="15">
        <v>0</v>
      </c>
      <c r="CO90" s="15">
        <v>0</v>
      </c>
      <c r="CP90" s="15">
        <v>0</v>
      </c>
      <c r="CQ90" s="15">
        <v>0</v>
      </c>
      <c r="CR90" s="15">
        <v>0</v>
      </c>
      <c r="CS90" s="15">
        <v>0</v>
      </c>
      <c r="CT90" s="15">
        <v>0</v>
      </c>
      <c r="CU90" s="15">
        <v>0</v>
      </c>
      <c r="CV90" s="15">
        <v>0</v>
      </c>
      <c r="CW90" s="15">
        <v>0</v>
      </c>
      <c r="CX90" s="15">
        <v>0</v>
      </c>
      <c r="CY90" s="15">
        <v>0</v>
      </c>
      <c r="CZ90" s="15">
        <v>0</v>
      </c>
      <c r="DA90" s="15">
        <v>0</v>
      </c>
      <c r="DB90" s="15">
        <v>0</v>
      </c>
      <c r="DC90" s="15">
        <v>0</v>
      </c>
      <c r="DD90" s="15">
        <v>0</v>
      </c>
      <c r="DE90" s="15">
        <v>0</v>
      </c>
      <c r="DF90" s="15">
        <v>0</v>
      </c>
      <c r="DG90" s="15">
        <v>0</v>
      </c>
      <c r="DH90" s="15">
        <v>0</v>
      </c>
      <c r="DI90" s="15">
        <v>0</v>
      </c>
      <c r="DJ90" s="15">
        <v>0</v>
      </c>
      <c r="DK90" s="15">
        <v>0</v>
      </c>
      <c r="DL90" s="15">
        <v>0</v>
      </c>
      <c r="DM90" s="15">
        <v>0</v>
      </c>
      <c r="DN90" s="15">
        <v>0</v>
      </c>
      <c r="DO90" s="15">
        <v>0</v>
      </c>
    </row>
    <row r="91" spans="1:119" ht="12.75">
      <c r="A91" s="4"/>
      <c r="B91" s="5" t="s">
        <v>37</v>
      </c>
      <c r="C91" s="5" t="s">
        <v>122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15</v>
      </c>
      <c r="N91" s="6">
        <v>0</v>
      </c>
      <c r="O91" s="6">
        <v>3306</v>
      </c>
      <c r="P91" s="6">
        <v>3</v>
      </c>
      <c r="Q91" s="6">
        <v>87.5323076923077</v>
      </c>
      <c r="R91" s="6">
        <f>3*160</f>
        <v>480</v>
      </c>
      <c r="S91" s="6">
        <v>6900</v>
      </c>
      <c r="T91" s="6">
        <v>0</v>
      </c>
      <c r="U91" s="6">
        <v>20.4</v>
      </c>
      <c r="V91" s="6">
        <v>0</v>
      </c>
      <c r="W91" s="6">
        <v>1570.8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16.97142857142857</v>
      </c>
      <c r="AH91" s="6">
        <v>0</v>
      </c>
      <c r="AI91" s="6">
        <v>2715.4285714285716</v>
      </c>
      <c r="AJ91" s="6">
        <v>0</v>
      </c>
      <c r="AK91" s="6">
        <v>70.02584615384616</v>
      </c>
      <c r="AL91" s="6">
        <v>0</v>
      </c>
      <c r="AM91" s="6">
        <v>5251.9384615384615</v>
      </c>
      <c r="AN91" s="6">
        <v>0</v>
      </c>
      <c r="AO91" s="6">
        <v>15</v>
      </c>
      <c r="AP91" s="6">
        <v>0</v>
      </c>
      <c r="AQ91" s="6">
        <v>2400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  <c r="BU91" s="6">
        <v>0</v>
      </c>
      <c r="BV91" s="6">
        <v>0</v>
      </c>
      <c r="BW91" s="6">
        <v>0</v>
      </c>
      <c r="BX91" s="6">
        <v>0</v>
      </c>
      <c r="BY91" s="6">
        <v>0</v>
      </c>
      <c r="BZ91" s="6">
        <v>0</v>
      </c>
      <c r="CA91" s="6">
        <v>0</v>
      </c>
      <c r="CB91" s="6">
        <v>0</v>
      </c>
      <c r="CC91" s="6">
        <v>0</v>
      </c>
      <c r="CD91" s="6">
        <v>0</v>
      </c>
      <c r="CE91" s="6">
        <v>0</v>
      </c>
      <c r="CF91" s="6">
        <v>0</v>
      </c>
      <c r="CG91" s="6">
        <v>0</v>
      </c>
      <c r="CH91" s="6">
        <v>0</v>
      </c>
      <c r="CI91" s="6">
        <v>0</v>
      </c>
      <c r="CJ91" s="15">
        <v>0</v>
      </c>
      <c r="CK91" s="15">
        <v>0</v>
      </c>
      <c r="CL91" s="15">
        <v>0</v>
      </c>
      <c r="CM91" s="15">
        <v>0</v>
      </c>
      <c r="CN91" s="15">
        <v>0</v>
      </c>
      <c r="CO91" s="15">
        <v>0</v>
      </c>
      <c r="CP91" s="15">
        <v>0</v>
      </c>
      <c r="CQ91" s="15">
        <v>0</v>
      </c>
      <c r="CR91" s="15">
        <v>0</v>
      </c>
      <c r="CS91" s="15">
        <v>0</v>
      </c>
      <c r="CT91" s="15">
        <v>0</v>
      </c>
      <c r="CU91" s="15">
        <v>0</v>
      </c>
      <c r="CV91" s="15">
        <v>0</v>
      </c>
      <c r="CW91" s="15">
        <v>0</v>
      </c>
      <c r="CX91" s="15">
        <v>0</v>
      </c>
      <c r="CY91" s="15">
        <v>0</v>
      </c>
      <c r="CZ91" s="15">
        <v>0</v>
      </c>
      <c r="DA91" s="15">
        <v>0</v>
      </c>
      <c r="DB91" s="15">
        <v>0</v>
      </c>
      <c r="DC91" s="15">
        <v>0</v>
      </c>
      <c r="DD91" s="15">
        <v>0</v>
      </c>
      <c r="DE91" s="15">
        <v>0</v>
      </c>
      <c r="DF91" s="15">
        <v>0</v>
      </c>
      <c r="DG91" s="15">
        <v>0</v>
      </c>
      <c r="DH91" s="15">
        <v>0</v>
      </c>
      <c r="DI91" s="15">
        <v>0</v>
      </c>
      <c r="DJ91" s="15">
        <v>0</v>
      </c>
      <c r="DK91" s="15">
        <v>0</v>
      </c>
      <c r="DL91" s="15">
        <v>0</v>
      </c>
      <c r="DM91" s="15">
        <v>0</v>
      </c>
      <c r="DN91" s="15">
        <v>0</v>
      </c>
      <c r="DO91" s="15">
        <v>0</v>
      </c>
    </row>
    <row r="92" spans="1:119" ht="12.75">
      <c r="A92" s="4"/>
      <c r="B92" s="5" t="s">
        <v>37</v>
      </c>
      <c r="C92" s="5" t="s">
        <v>123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U92" s="6">
        <v>0</v>
      </c>
      <c r="BV92" s="6">
        <v>0</v>
      </c>
      <c r="BW92" s="6">
        <v>0</v>
      </c>
      <c r="BX92" s="6">
        <v>0</v>
      </c>
      <c r="BY92" s="6">
        <v>0</v>
      </c>
      <c r="BZ92" s="6">
        <v>0</v>
      </c>
      <c r="CA92" s="6">
        <v>0</v>
      </c>
      <c r="CB92" s="6">
        <v>0</v>
      </c>
      <c r="CC92" s="6">
        <v>0</v>
      </c>
      <c r="CD92" s="6">
        <v>0</v>
      </c>
      <c r="CE92" s="6">
        <v>0</v>
      </c>
      <c r="CF92" s="6">
        <v>0</v>
      </c>
      <c r="CG92" s="6">
        <v>0</v>
      </c>
      <c r="CH92" s="6">
        <v>0</v>
      </c>
      <c r="CI92" s="6">
        <v>0</v>
      </c>
      <c r="CJ92" s="15">
        <v>0</v>
      </c>
      <c r="CK92" s="15">
        <v>0</v>
      </c>
      <c r="CL92" s="15">
        <v>0</v>
      </c>
      <c r="CM92" s="15">
        <v>0</v>
      </c>
      <c r="CN92" s="15">
        <v>0</v>
      </c>
      <c r="CO92" s="15">
        <v>0</v>
      </c>
      <c r="CP92" s="15">
        <v>0</v>
      </c>
      <c r="CQ92" s="15">
        <v>0</v>
      </c>
      <c r="CR92" s="15">
        <v>0</v>
      </c>
      <c r="CS92" s="15">
        <v>0</v>
      </c>
      <c r="CT92" s="15">
        <v>0</v>
      </c>
      <c r="CU92" s="15">
        <v>0</v>
      </c>
      <c r="CV92" s="15">
        <v>0</v>
      </c>
      <c r="CW92" s="15">
        <v>0</v>
      </c>
      <c r="CX92" s="15">
        <v>0</v>
      </c>
      <c r="CY92" s="15">
        <v>0</v>
      </c>
      <c r="CZ92" s="15">
        <v>0</v>
      </c>
      <c r="DA92" s="15">
        <v>0</v>
      </c>
      <c r="DB92" s="15">
        <v>0</v>
      </c>
      <c r="DC92" s="15">
        <v>0</v>
      </c>
      <c r="DD92" s="15">
        <v>0</v>
      </c>
      <c r="DE92" s="15">
        <v>0</v>
      </c>
      <c r="DF92" s="15">
        <v>0</v>
      </c>
      <c r="DG92" s="15">
        <v>0</v>
      </c>
      <c r="DH92" s="15">
        <v>0</v>
      </c>
      <c r="DI92" s="15">
        <v>0</v>
      </c>
      <c r="DJ92" s="15">
        <v>0</v>
      </c>
      <c r="DK92" s="15">
        <v>0</v>
      </c>
      <c r="DL92" s="15">
        <v>0</v>
      </c>
      <c r="DM92" s="15">
        <v>0</v>
      </c>
      <c r="DN92" s="15">
        <v>0</v>
      </c>
      <c r="DO92" s="15">
        <v>0</v>
      </c>
    </row>
    <row r="93" spans="1:119" ht="12.75">
      <c r="A93" s="4"/>
      <c r="B93" s="5" t="s">
        <v>37</v>
      </c>
      <c r="C93" s="5" t="s">
        <v>124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15</v>
      </c>
      <c r="N93" s="6">
        <v>0</v>
      </c>
      <c r="O93" s="6">
        <v>3306</v>
      </c>
      <c r="P93" s="6">
        <v>3</v>
      </c>
      <c r="Q93" s="6">
        <v>87.5323076923077</v>
      </c>
      <c r="R93" s="6">
        <f>3*160</f>
        <v>480</v>
      </c>
      <c r="S93" s="6">
        <v>6900</v>
      </c>
      <c r="T93" s="6">
        <v>0</v>
      </c>
      <c r="U93" s="6">
        <v>20.4</v>
      </c>
      <c r="V93" s="6">
        <v>0</v>
      </c>
      <c r="W93" s="6">
        <v>1570.8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16.97142857142857</v>
      </c>
      <c r="AH93" s="6">
        <v>0</v>
      </c>
      <c r="AI93" s="6">
        <v>2715.4285714285716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15</v>
      </c>
      <c r="AP93" s="6">
        <v>0</v>
      </c>
      <c r="AQ93" s="6">
        <v>2400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0</v>
      </c>
      <c r="BV93" s="6">
        <v>0</v>
      </c>
      <c r="BW93" s="6">
        <v>0</v>
      </c>
      <c r="BX93" s="6">
        <v>0</v>
      </c>
      <c r="BY93" s="6">
        <v>0</v>
      </c>
      <c r="BZ93" s="6">
        <v>0</v>
      </c>
      <c r="CA93" s="6">
        <v>0</v>
      </c>
      <c r="CB93" s="6">
        <v>0</v>
      </c>
      <c r="CC93" s="6">
        <v>0</v>
      </c>
      <c r="CD93" s="6">
        <v>0</v>
      </c>
      <c r="CE93" s="6">
        <v>0</v>
      </c>
      <c r="CF93" s="6">
        <v>0</v>
      </c>
      <c r="CG93" s="6">
        <v>0</v>
      </c>
      <c r="CH93" s="6">
        <v>0</v>
      </c>
      <c r="CI93" s="6">
        <v>0</v>
      </c>
      <c r="CJ93" s="15">
        <v>0</v>
      </c>
      <c r="CK93" s="15">
        <v>0</v>
      </c>
      <c r="CL93" s="15">
        <v>0</v>
      </c>
      <c r="CM93" s="15">
        <v>0</v>
      </c>
      <c r="CN93" s="15">
        <v>0</v>
      </c>
      <c r="CO93" s="15">
        <v>0</v>
      </c>
      <c r="CP93" s="15">
        <v>0</v>
      </c>
      <c r="CQ93" s="15">
        <v>0</v>
      </c>
      <c r="CR93" s="15">
        <v>0</v>
      </c>
      <c r="CS93" s="15">
        <v>0</v>
      </c>
      <c r="CT93" s="15">
        <v>0</v>
      </c>
      <c r="CU93" s="15">
        <v>0</v>
      </c>
      <c r="CV93" s="15">
        <v>0</v>
      </c>
      <c r="CW93" s="15">
        <v>0</v>
      </c>
      <c r="CX93" s="15">
        <v>0</v>
      </c>
      <c r="CY93" s="15">
        <v>0</v>
      </c>
      <c r="CZ93" s="15">
        <v>0</v>
      </c>
      <c r="DA93" s="15">
        <v>0</v>
      </c>
      <c r="DB93" s="15">
        <v>0</v>
      </c>
      <c r="DC93" s="15">
        <v>0</v>
      </c>
      <c r="DD93" s="15">
        <v>0</v>
      </c>
      <c r="DE93" s="15">
        <v>0</v>
      </c>
      <c r="DF93" s="15">
        <v>0</v>
      </c>
      <c r="DG93" s="15">
        <v>0</v>
      </c>
      <c r="DH93" s="15">
        <v>0</v>
      </c>
      <c r="DI93" s="15">
        <v>0</v>
      </c>
      <c r="DJ93" s="15">
        <v>0</v>
      </c>
      <c r="DK93" s="15">
        <v>0</v>
      </c>
      <c r="DL93" s="15">
        <v>0</v>
      </c>
      <c r="DM93" s="15">
        <v>0</v>
      </c>
      <c r="DN93" s="15">
        <v>0</v>
      </c>
      <c r="DO93" s="15">
        <v>0</v>
      </c>
    </row>
    <row r="94" spans="1:119" ht="12.75">
      <c r="A94" s="4"/>
      <c r="B94" s="5" t="s">
        <v>37</v>
      </c>
      <c r="C94" s="5" t="s">
        <v>125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  <c r="BU94" s="6">
        <v>0</v>
      </c>
      <c r="BV94" s="6">
        <v>0</v>
      </c>
      <c r="BW94" s="6">
        <v>0</v>
      </c>
      <c r="BX94" s="6">
        <v>0</v>
      </c>
      <c r="BY94" s="6">
        <v>0</v>
      </c>
      <c r="BZ94" s="6">
        <v>0</v>
      </c>
      <c r="CA94" s="6">
        <v>0</v>
      </c>
      <c r="CB94" s="6">
        <v>0</v>
      </c>
      <c r="CC94" s="6">
        <v>0</v>
      </c>
      <c r="CD94" s="6">
        <v>0</v>
      </c>
      <c r="CE94" s="6">
        <v>0</v>
      </c>
      <c r="CF94" s="6">
        <v>0</v>
      </c>
      <c r="CG94" s="6">
        <v>0</v>
      </c>
      <c r="CH94" s="6">
        <v>0</v>
      </c>
      <c r="CI94" s="6">
        <v>0</v>
      </c>
      <c r="CJ94" s="15">
        <v>0</v>
      </c>
      <c r="CK94" s="15">
        <v>0</v>
      </c>
      <c r="CL94" s="15">
        <v>0</v>
      </c>
      <c r="CM94" s="15">
        <v>0</v>
      </c>
      <c r="CN94" s="15">
        <v>0</v>
      </c>
      <c r="CO94" s="15">
        <v>0</v>
      </c>
      <c r="CP94" s="15">
        <v>0</v>
      </c>
      <c r="CQ94" s="15">
        <v>0</v>
      </c>
      <c r="CR94" s="15">
        <v>0</v>
      </c>
      <c r="CS94" s="15">
        <v>0</v>
      </c>
      <c r="CT94" s="15">
        <v>0</v>
      </c>
      <c r="CU94" s="15">
        <v>0</v>
      </c>
      <c r="CV94" s="15">
        <v>0</v>
      </c>
      <c r="CW94" s="15">
        <v>0</v>
      </c>
      <c r="CX94" s="15">
        <v>0</v>
      </c>
      <c r="CY94" s="15">
        <v>0</v>
      </c>
      <c r="CZ94" s="15">
        <v>0</v>
      </c>
      <c r="DA94" s="15">
        <v>0</v>
      </c>
      <c r="DB94" s="15">
        <v>0</v>
      </c>
      <c r="DC94" s="15">
        <v>0</v>
      </c>
      <c r="DD94" s="15">
        <v>0</v>
      </c>
      <c r="DE94" s="15">
        <v>0</v>
      </c>
      <c r="DF94" s="15">
        <v>0</v>
      </c>
      <c r="DG94" s="15">
        <v>0</v>
      </c>
      <c r="DH94" s="15">
        <v>0</v>
      </c>
      <c r="DI94" s="15">
        <v>0</v>
      </c>
      <c r="DJ94" s="15">
        <v>0</v>
      </c>
      <c r="DK94" s="15">
        <v>0</v>
      </c>
      <c r="DL94" s="15">
        <v>0</v>
      </c>
      <c r="DM94" s="15">
        <v>0</v>
      </c>
      <c r="DN94" s="15">
        <v>0</v>
      </c>
      <c r="DO94" s="15">
        <v>0</v>
      </c>
    </row>
    <row r="95" spans="1:119" ht="12.75">
      <c r="A95" s="4"/>
      <c r="B95" s="5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</row>
    <row r="96" spans="1:119" ht="12.75">
      <c r="A96" s="4"/>
      <c r="B96" s="5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</row>
  </sheetData>
  <sheetProtection/>
  <mergeCells count="32">
    <mergeCell ref="H5:K5"/>
    <mergeCell ref="L5:O5"/>
    <mergeCell ref="P5:S5"/>
    <mergeCell ref="T5:W5"/>
    <mergeCell ref="A5:A6"/>
    <mergeCell ref="B5:B6"/>
    <mergeCell ref="C5:C6"/>
    <mergeCell ref="D5:G5"/>
    <mergeCell ref="AN5:AQ5"/>
    <mergeCell ref="AR5:AU5"/>
    <mergeCell ref="AV5:AY5"/>
    <mergeCell ref="AZ5:BC5"/>
    <mergeCell ref="X5:AA5"/>
    <mergeCell ref="AB5:AE5"/>
    <mergeCell ref="AF5:AI5"/>
    <mergeCell ref="AJ5:AM5"/>
    <mergeCell ref="BT5:BW5"/>
    <mergeCell ref="BX5:CA5"/>
    <mergeCell ref="CB5:CE5"/>
    <mergeCell ref="CF5:CI5"/>
    <mergeCell ref="BD5:BG5"/>
    <mergeCell ref="BH5:BK5"/>
    <mergeCell ref="BL5:BO5"/>
    <mergeCell ref="BP5:BS5"/>
    <mergeCell ref="CZ5:DC5"/>
    <mergeCell ref="DD5:DG5"/>
    <mergeCell ref="DH5:DK5"/>
    <mergeCell ref="DL5:DO5"/>
    <mergeCell ref="CJ5:CM5"/>
    <mergeCell ref="CN5:CQ5"/>
    <mergeCell ref="CR5:CU5"/>
    <mergeCell ref="CV5:CY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pablo.beltran</cp:lastModifiedBy>
  <dcterms:created xsi:type="dcterms:W3CDTF">2010-08-05T15:07:14Z</dcterms:created>
  <dcterms:modified xsi:type="dcterms:W3CDTF">2010-11-29T13:59:44Z</dcterms:modified>
  <cp:category/>
  <cp:version/>
  <cp:contentType/>
  <cp:contentStatus/>
</cp:coreProperties>
</file>