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uzman\Documents\# Marzo\PO 3% parte 2\U10 Respuestas Observaciones\104\"/>
    </mc:Choice>
  </mc:AlternateContent>
  <xr:revisionPtr revIDLastSave="0" documentId="13_ncr:1_{11DBC71B-A693-4616-86E4-8612AAC69E30}" xr6:coauthVersionLast="47" xr6:coauthVersionMax="47" xr10:uidLastSave="{00000000-0000-0000-0000-000000000000}"/>
  <bookViews>
    <workbookView xWindow="-110" yWindow="-110" windowWidth="19420" windowHeight="10420" tabRatio="741" xr2:uid="{CAB77FD6-9A28-4E0A-A940-9BCEFF7722D4}"/>
  </bookViews>
  <sheets>
    <sheet name="1" sheetId="30" r:id="rId1"/>
    <sheet name="3" sheetId="38" r:id="rId2"/>
    <sheet name="4" sheetId="15" r:id="rId3"/>
    <sheet name="5" sheetId="31" r:id="rId4"/>
    <sheet name="6" sheetId="7" r:id="rId5"/>
    <sheet name="7" sheetId="1" r:id="rId6"/>
    <sheet name="8" sheetId="25" r:id="rId7"/>
    <sheet name="9" sheetId="36" r:id="rId8"/>
    <sheet name="10" sheetId="6" r:id="rId9"/>
    <sheet name="11" sheetId="8" r:id="rId10"/>
    <sheet name="12" sheetId="14" r:id="rId11"/>
    <sheet name="13" sheetId="26" r:id="rId12"/>
    <sheet name="14" sheetId="27" r:id="rId13"/>
    <sheet name="15" sheetId="33" r:id="rId14"/>
    <sheet name="16" sheetId="34" r:id="rId15"/>
    <sheet name="17" sheetId="10" r:id="rId16"/>
    <sheet name="18-19" sheetId="11" r:id="rId17"/>
    <sheet name="20" sheetId="12" r:id="rId18"/>
    <sheet name="21" sheetId="13" r:id="rId19"/>
    <sheet name="22" sheetId="9" r:id="rId20"/>
    <sheet name="23" sheetId="22" r:id="rId21"/>
    <sheet name="24" sheetId="35" r:id="rId22"/>
    <sheet name="Resumen" sheetId="39" r:id="rId23"/>
  </sheets>
  <definedNames>
    <definedName name="_Hlk160017412" localSheetId="19">'22'!$A$3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8" l="1"/>
  <c r="AM23" i="25"/>
  <c r="AL23" i="25"/>
  <c r="AK23" i="25"/>
  <c r="AJ23" i="25"/>
  <c r="AI23" i="25"/>
  <c r="AH23" i="25"/>
  <c r="AG23" i="25"/>
  <c r="AF23" i="25"/>
  <c r="AE23" i="25"/>
  <c r="AD23" i="25"/>
  <c r="AC23" i="25"/>
  <c r="AB23" i="25"/>
  <c r="AA23" i="25"/>
  <c r="Z23" i="25"/>
  <c r="Y23" i="25"/>
  <c r="X23" i="25"/>
  <c r="W23" i="25"/>
  <c r="V23" i="25"/>
  <c r="U23" i="25"/>
  <c r="T23" i="25"/>
  <c r="S23" i="25"/>
  <c r="R23" i="25"/>
  <c r="Q23" i="25"/>
  <c r="P23" i="25"/>
  <c r="O23" i="25"/>
  <c r="N23" i="25"/>
  <c r="M23" i="25"/>
  <c r="L23" i="25"/>
  <c r="K23" i="25"/>
  <c r="J23" i="25"/>
  <c r="I23" i="25"/>
  <c r="H23" i="25"/>
  <c r="G23" i="25"/>
  <c r="F23" i="25"/>
  <c r="E23" i="25"/>
  <c r="AM22" i="25"/>
  <c r="AL22" i="25"/>
  <c r="AK22" i="25"/>
  <c r="AJ22" i="25"/>
  <c r="AI22" i="25"/>
  <c r="AH22" i="25"/>
  <c r="AG22" i="25"/>
  <c r="AF22" i="25"/>
  <c r="AE22" i="25"/>
  <c r="AD22" i="25"/>
  <c r="AC22" i="25"/>
  <c r="AB22" i="25"/>
  <c r="AA22" i="25"/>
  <c r="Z22" i="25"/>
  <c r="Y22" i="25"/>
  <c r="X22" i="25"/>
  <c r="W22" i="25"/>
  <c r="V22" i="25"/>
  <c r="U22" i="25"/>
  <c r="T22" i="25"/>
  <c r="S22" i="25"/>
  <c r="R22" i="25"/>
  <c r="Q22" i="25"/>
  <c r="P22" i="25"/>
  <c r="O22" i="25"/>
  <c r="N22" i="25"/>
  <c r="M22" i="25"/>
  <c r="L22" i="25"/>
  <c r="K22" i="25"/>
  <c r="J22" i="25"/>
  <c r="I22" i="25"/>
  <c r="H22" i="25"/>
  <c r="G22" i="25"/>
  <c r="F22" i="25"/>
  <c r="E22" i="25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E24" i="1"/>
  <c r="E23" i="1"/>
  <c r="A4" i="22"/>
  <c r="A4" i="36"/>
  <c r="B10" i="1"/>
  <c r="B9" i="25" s="1"/>
  <c r="B11" i="1"/>
  <c r="B10" i="25" s="1"/>
  <c r="B12" i="1"/>
  <c r="B11" i="25" s="1"/>
  <c r="B13" i="1"/>
  <c r="B12" i="25" s="1"/>
  <c r="B14" i="1"/>
  <c r="B13" i="25" s="1"/>
  <c r="B9" i="1"/>
  <c r="B8" i="25" s="1"/>
  <c r="A4" i="7"/>
  <c r="D3" i="38"/>
  <c r="J21" i="11"/>
  <c r="K21" i="11" s="1"/>
  <c r="J20" i="11"/>
  <c r="K20" i="11" s="1"/>
  <c r="J5" i="11"/>
  <c r="K5" i="11" s="1"/>
  <c r="J6" i="11"/>
  <c r="J7" i="11"/>
  <c r="K7" i="11" s="1"/>
  <c r="J8" i="11"/>
  <c r="K8" i="11" s="1"/>
  <c r="J9" i="11"/>
  <c r="J10" i="11"/>
  <c r="J11" i="11"/>
  <c r="J12" i="11"/>
  <c r="J13" i="11"/>
  <c r="J14" i="11"/>
  <c r="K14" i="11" s="1"/>
  <c r="J15" i="11"/>
  <c r="J16" i="11"/>
  <c r="J17" i="11"/>
  <c r="K17" i="11" s="1"/>
  <c r="J18" i="11"/>
  <c r="J19" i="11"/>
  <c r="J4" i="11"/>
  <c r="K6" i="11"/>
  <c r="K9" i="11"/>
  <c r="K10" i="11"/>
  <c r="K11" i="11"/>
  <c r="K12" i="11"/>
  <c r="K13" i="11"/>
  <c r="K15" i="11"/>
  <c r="K16" i="11"/>
  <c r="K18" i="11"/>
  <c r="K19" i="11"/>
  <c r="K4" i="11"/>
  <c r="D9" i="25"/>
  <c r="E9" i="25"/>
  <c r="F9" i="25"/>
  <c r="G9" i="25"/>
  <c r="H9" i="25"/>
  <c r="I9" i="25"/>
  <c r="J9" i="25"/>
  <c r="K9" i="25"/>
  <c r="L9" i="25"/>
  <c r="D10" i="25"/>
  <c r="E10" i="25"/>
  <c r="F10" i="25"/>
  <c r="G10" i="25"/>
  <c r="H10" i="25"/>
  <c r="I10" i="25"/>
  <c r="J10" i="25"/>
  <c r="K10" i="25"/>
  <c r="L10" i="25"/>
  <c r="L12" i="25" s="1"/>
  <c r="D11" i="25"/>
  <c r="D13" i="25" s="1"/>
  <c r="E11" i="25"/>
  <c r="F11" i="25"/>
  <c r="F13" i="25" s="1"/>
  <c r="G11" i="25"/>
  <c r="H11" i="25"/>
  <c r="I11" i="25"/>
  <c r="J11" i="25"/>
  <c r="K11" i="25"/>
  <c r="L11" i="25"/>
  <c r="L13" i="25" s="1"/>
  <c r="E8" i="25"/>
  <c r="F8" i="25"/>
  <c r="G8" i="25"/>
  <c r="H8" i="25"/>
  <c r="I8" i="25"/>
  <c r="J8" i="25"/>
  <c r="K8" i="25"/>
  <c r="K12" i="25" s="1"/>
  <c r="L8" i="25"/>
  <c r="D8" i="25"/>
  <c r="E13" i="25" l="1"/>
  <c r="J13" i="25"/>
  <c r="I12" i="25"/>
  <c r="J12" i="25"/>
  <c r="G13" i="25"/>
  <c r="D12" i="25"/>
  <c r="H13" i="25"/>
  <c r="K13" i="25"/>
  <c r="E12" i="25"/>
  <c r="F12" i="25"/>
  <c r="G12" i="25"/>
  <c r="H12" i="25"/>
  <c r="I13" i="25"/>
  <c r="D13" i="1" l="1"/>
  <c r="D14" i="1"/>
  <c r="L14" i="1"/>
  <c r="K14" i="1"/>
  <c r="J14" i="1"/>
  <c r="I14" i="1"/>
  <c r="H14" i="1"/>
  <c r="G14" i="1"/>
  <c r="F14" i="1"/>
  <c r="E14" i="1"/>
  <c r="L13" i="1"/>
  <c r="K13" i="1"/>
  <c r="J13" i="1"/>
  <c r="I13" i="1"/>
  <c r="H13" i="1"/>
  <c r="G13" i="1"/>
  <c r="F13" i="1"/>
  <c r="E13" i="1"/>
  <c r="I10" i="6" l="1"/>
  <c r="H10" i="6"/>
  <c r="G10" i="6"/>
  <c r="F10" i="6"/>
  <c r="E10" i="6"/>
  <c r="D10" i="6"/>
  <c r="C10" i="6"/>
  <c r="D10" i="38" l="1"/>
  <c r="E10" i="38"/>
  <c r="D20" i="38"/>
  <c r="D21" i="38"/>
  <c r="D22" i="38"/>
  <c r="E6" i="38" l="1"/>
  <c r="E8" i="38" s="1"/>
  <c r="D11" i="38" l="1"/>
  <c r="E11" i="38"/>
  <c r="C8" i="12"/>
  <c r="D8" i="12"/>
  <c r="B8" i="12"/>
  <c r="G8" i="33"/>
  <c r="F8" i="33"/>
  <c r="E8" i="33"/>
  <c r="D8" i="33"/>
  <c r="E8" i="27"/>
  <c r="F8" i="27"/>
  <c r="G8" i="27"/>
  <c r="D8" i="27"/>
  <c r="F44" i="11" l="1"/>
  <c r="E44" i="11"/>
  <c r="D44" i="11"/>
  <c r="C44" i="11"/>
  <c r="B44" i="11"/>
  <c r="A44" i="11"/>
  <c r="G39" i="11"/>
  <c r="H39" i="11" s="1"/>
  <c r="G38" i="11"/>
  <c r="H38" i="11" s="1"/>
  <c r="G37" i="11"/>
  <c r="H37" i="11" s="1"/>
  <c r="G36" i="11"/>
  <c r="H36" i="11" s="1"/>
  <c r="G35" i="11"/>
  <c r="H35" i="11" s="1"/>
  <c r="G34" i="11"/>
  <c r="H34" i="11" s="1"/>
  <c r="G33" i="11"/>
  <c r="H33" i="11" s="1"/>
  <c r="G32" i="11"/>
  <c r="H32" i="11" s="1"/>
  <c r="G31" i="11"/>
  <c r="H31" i="11" s="1"/>
  <c r="G30" i="11"/>
  <c r="H30" i="11" s="1"/>
  <c r="G29" i="11"/>
  <c r="H29" i="11" s="1"/>
  <c r="G28" i="11"/>
  <c r="H28" i="11" s="1"/>
  <c r="G27" i="11"/>
  <c r="H27" i="11" s="1"/>
  <c r="G26" i="11"/>
  <c r="H26" i="11" s="1"/>
  <c r="I22" i="11"/>
  <c r="H22" i="11"/>
  <c r="G22" i="11"/>
  <c r="F22" i="11"/>
  <c r="E22" i="11"/>
  <c r="D22" i="11"/>
  <c r="J22" i="11" l="1"/>
  <c r="H44" i="11"/>
  <c r="K22" i="11"/>
  <c r="G44" i="11"/>
</calcChain>
</file>

<file path=xl/sharedStrings.xml><?xml version="1.0" encoding="utf-8"?>
<sst xmlns="http://schemas.openxmlformats.org/spreadsheetml/2006/main" count="348" uniqueCount="209">
  <si>
    <t>Escenario</t>
  </si>
  <si>
    <t>Actual</t>
  </si>
  <si>
    <t>Propuesta</t>
  </si>
  <si>
    <t>Delta %</t>
  </si>
  <si>
    <t>Kilómetros Comerciales SAB</t>
  </si>
  <si>
    <t>Kilómetros Comerciales DOM</t>
  </si>
  <si>
    <t>Propuesto</t>
  </si>
  <si>
    <t>TNOC</t>
  </si>
  <si>
    <t>PMA</t>
  </si>
  <si>
    <t>TPMA</t>
  </si>
  <si>
    <t>FPMA</t>
  </si>
  <si>
    <t>PMD</t>
  </si>
  <si>
    <t>FPTA</t>
  </si>
  <si>
    <t>Servicio</t>
  </si>
  <si>
    <t>Sentido</t>
  </si>
  <si>
    <t>Indicador</t>
  </si>
  <si>
    <t>FPNOC</t>
  </si>
  <si>
    <t>Tasa de Ocupación llega a Paradero</t>
  </si>
  <si>
    <t>Tasa de Ocupación sale de Paradero</t>
  </si>
  <si>
    <t>Pasajeros suben</t>
  </si>
  <si>
    <t>Pasajeros bajan</t>
  </si>
  <si>
    <t>Nº</t>
  </si>
  <si>
    <t>Fecha</t>
  </si>
  <si>
    <t>Código  paradero Usuario</t>
  </si>
  <si>
    <t>Nombre Paradero</t>
  </si>
  <si>
    <t>Tipo de Bus</t>
  </si>
  <si>
    <t>Hora</t>
  </si>
  <si>
    <t>PPU</t>
  </si>
  <si>
    <t>Pasajeros sin poder abordar</t>
  </si>
  <si>
    <t>Observaciones</t>
  </si>
  <si>
    <t>Metro</t>
  </si>
  <si>
    <t>Total Bus</t>
  </si>
  <si>
    <t>Total Bus-Metro</t>
  </si>
  <si>
    <t>Tipo Requerimiento</t>
  </si>
  <si>
    <t>Municipalidad</t>
  </si>
  <si>
    <t>Nombre Junta de Vecino</t>
  </si>
  <si>
    <t>Tipo Documento</t>
  </si>
  <si>
    <t>ID</t>
  </si>
  <si>
    <t>X</t>
  </si>
  <si>
    <t>y</t>
  </si>
  <si>
    <t>Eje</t>
  </si>
  <si>
    <t>Desde</t>
  </si>
  <si>
    <t>Hacia</t>
  </si>
  <si>
    <t>Laboral</t>
  </si>
  <si>
    <t>Subidas promedio día laboral</t>
  </si>
  <si>
    <t>Bajadas promedio día laboral</t>
  </si>
  <si>
    <t>Totales</t>
  </si>
  <si>
    <t>Tipo de Reclamo</t>
  </si>
  <si>
    <t>Total general</t>
  </si>
  <si>
    <t>Tipo de Modificación</t>
  </si>
  <si>
    <t>Código TS</t>
  </si>
  <si>
    <t>Código Usuario</t>
  </si>
  <si>
    <t>¿Elimina último servicio de parada?</t>
  </si>
  <si>
    <t>Ida</t>
  </si>
  <si>
    <t>Ret</t>
  </si>
  <si>
    <t xml:space="preserve">Ida </t>
  </si>
  <si>
    <t>Código Usuario Paradero</t>
  </si>
  <si>
    <t>Subidas promedio Hora más cargada (Mañana)</t>
  </si>
  <si>
    <t>Bajadas promedio Hora más cargada (Mañana)</t>
  </si>
  <si>
    <t>Tipo de día</t>
  </si>
  <si>
    <t>Capacidad</t>
  </si>
  <si>
    <t>Media hora</t>
  </si>
  <si>
    <t>Período de pasada</t>
  </si>
  <si>
    <t>Suben y no pagan</t>
  </si>
  <si>
    <t>C</t>
  </si>
  <si>
    <t xml:space="preserve">Código Paradero </t>
  </si>
  <si>
    <t>Total Transbordos desde servicio modificado</t>
  </si>
  <si>
    <t>Total Transbordos hacia servicio modificado</t>
  </si>
  <si>
    <t>Tabla 1: Servicios a modificar y tipo de modificación incluido en la propuesta.</t>
  </si>
  <si>
    <t>Tipo de modificación</t>
  </si>
  <si>
    <t>Servicios- Sentido Nueva Parada</t>
  </si>
  <si>
    <t>Tabla 4: Nuevos puntos de paradas a crear en el sistema</t>
  </si>
  <si>
    <t>Tabla 3: Distancia y kilómetros comerciales situación actual y propuesta</t>
  </si>
  <si>
    <t>Tabla 5: Paradas modificadas por inclusión, eliminación, o cambio de nombre, horario o letrero de cortesía de servicios</t>
  </si>
  <si>
    <t>Es Zona Paga/Zona Paga Mixta</t>
  </si>
  <si>
    <t>Tabla 6: Resumen modificación de paradas</t>
  </si>
  <si>
    <t>Paradas vigente eliminadas</t>
  </si>
  <si>
    <t>Paradas vigentes agregadas</t>
  </si>
  <si>
    <t>Nuevos puntos de parada</t>
  </si>
  <si>
    <t>Total</t>
  </si>
  <si>
    <t>Paradas vigentes modificadas por otros motivos</t>
  </si>
  <si>
    <t>Diferencia</t>
  </si>
  <si>
    <t>Tabla 8: Capacidades máximas por macroperiodo del día Laboral (capacidades/hora) en situación actual y propuesta</t>
  </si>
  <si>
    <t>Tabla 7: Frecuencias máximas por macroperiodo del día Laboral (buses/hora) en situación actual y propuesta</t>
  </si>
  <si>
    <t>Tabla 10: Flota máxima requerida (Buses) por macroperiodo del día Laboral en situación actual y propuesta</t>
  </si>
  <si>
    <t>Tabla 11: ITE situación actual por servicio</t>
  </si>
  <si>
    <t>Tabla 12: Transacciones promedio diario por tipo de día</t>
  </si>
  <si>
    <t>TRX Laboral</t>
  </si>
  <si>
    <t>TRX Sábado</t>
  </si>
  <si>
    <t>TRX Domingo</t>
  </si>
  <si>
    <t>Máx TRX/hra Mañana</t>
  </si>
  <si>
    <t>Máx TRX/hra Tarde</t>
  </si>
  <si>
    <t>Tabla 13: Pax-km</t>
  </si>
  <si>
    <t xml:space="preserve">Sentido </t>
  </si>
  <si>
    <t>Pax-km día laboral</t>
  </si>
  <si>
    <t>Pax-km Hora más cargada (Mañana)</t>
  </si>
  <si>
    <t>Tabla 14: Subidas y bajadas diarias por parada-servicio-sentido en paradas eliminadas</t>
  </si>
  <si>
    <t>Tabla 15: Transacciones afectadas por pérdida de cobertura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</si>
  <si>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</si>
  <si>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</si>
  <si>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</si>
  <si>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1A</t>
  </si>
  <si>
    <t>1B</t>
  </si>
  <si>
    <t>4A</t>
  </si>
  <si>
    <t>4B</t>
  </si>
  <si>
    <t>4C</t>
  </si>
  <si>
    <t>5A</t>
  </si>
  <si>
    <t>5B</t>
  </si>
  <si>
    <t>Bus vacío, sin pasajeros</t>
  </si>
  <si>
    <t>Bus con la mitad o menos de los asientos ocupados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</si>
  <si>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</si>
  <si>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</si>
  <si>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</si>
  <si>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</si>
  <si>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</si>
  <si>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</si>
  <si>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</si>
  <si>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</si>
  <si>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</si>
  <si>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La Mayor capacidad disponible está mayoritariamente en el sector comprendido ENTRE LAS PUERTAS del bus.</t>
  </si>
  <si>
    <t>Bus repleto, y: Primera puerta (Puerta delantera) atiborrada de pasajeros, sin capacidad</t>
  </si>
  <si>
    <t>Zona de puertas traseras e intermedias con muy pocos pasajeros.</t>
  </si>
  <si>
    <t>Bus repleto, sin espacio en ninguna de sus puertas.</t>
  </si>
  <si>
    <t>Tabla 17: Formato presentación resumen mediciones de tasas de ocupación</t>
  </si>
  <si>
    <t>Tabla 18: Transbordo desde servicio modificado hacia otros servicios situación actual</t>
  </si>
  <si>
    <t>Tabla 19: Transbordo hacia servicios modificado desde otros servicios situación actual</t>
  </si>
  <si>
    <t>Tabla 21. Requerimientos Municipales y Juntas de Vecinos último trimestre.</t>
  </si>
  <si>
    <t>No se detiene en paradero</t>
  </si>
  <si>
    <t>Cobertura</t>
  </si>
  <si>
    <t>Tabla 22: Porcentaje de evasión actual a nivel de servicio-sentido-periodo- macroperiodo del día</t>
  </si>
  <si>
    <t>Tabla 23: Hitos relevantes de la nueva cobertura</t>
  </si>
  <si>
    <t>Hito</t>
  </si>
  <si>
    <t>Flota PO Vigente</t>
  </si>
  <si>
    <t>Flota Propuesta</t>
  </si>
  <si>
    <t>Destino u Origen buses</t>
  </si>
  <si>
    <t>Tabla 24: Diferencia de flota y justificación de esta</t>
  </si>
  <si>
    <t>Tipo de bus</t>
  </si>
  <si>
    <t>Tabla 9: Tipo de bus a utilizar en servicio modificado</t>
  </si>
  <si>
    <t>NOCTURNO</t>
  </si>
  <si>
    <t>MAÑANA</t>
  </si>
  <si>
    <t>VALLE  1</t>
  </si>
  <si>
    <t>MEDIODÍA</t>
  </si>
  <si>
    <t xml:space="preserve">VALLE  2 </t>
  </si>
  <si>
    <t>TARDE</t>
  </si>
  <si>
    <t>TRANSICIÓN</t>
  </si>
  <si>
    <t>Criterio</t>
  </si>
  <si>
    <t>-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</si>
  <si>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</si>
  <si>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</si>
  <si>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</si>
  <si>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</si>
  <si>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</si>
  <si>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</si>
  <si>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</si>
  <si>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Otro</t>
  </si>
  <si>
    <t>Distancia Máxima base [km]</t>
  </si>
  <si>
    <t>Distancia Máxima integrada [km]</t>
  </si>
  <si>
    <t>Kilómetros Comerciales LAB</t>
  </si>
  <si>
    <t>Mala frecuencia</t>
  </si>
  <si>
    <t>No se puede subir al bus</t>
  </si>
  <si>
    <t xml:space="preserve"> Tabla 20. Reclamos último trimestre servicio</t>
  </si>
  <si>
    <t>Julio</t>
  </si>
  <si>
    <t>Junio</t>
  </si>
  <si>
    <t>Mayo</t>
  </si>
  <si>
    <t>Sección</t>
  </si>
  <si>
    <t>Impacto de la Propuesta</t>
  </si>
  <si>
    <t>Estándares de calidad</t>
  </si>
  <si>
    <t>4.1.1</t>
  </si>
  <si>
    <t>4.1.2</t>
  </si>
  <si>
    <t>Tiempos de espera</t>
  </si>
  <si>
    <t>4.1.3</t>
  </si>
  <si>
    <t>4.1.4</t>
  </si>
  <si>
    <t>4.1.5</t>
  </si>
  <si>
    <t>Servicios expresos</t>
  </si>
  <si>
    <t>4.1.6</t>
  </si>
  <si>
    <t>Servicios nocturnos</t>
  </si>
  <si>
    <t>4.1.7</t>
  </si>
  <si>
    <t>Impacto en la modificación de los KM y otros factores</t>
  </si>
  <si>
    <t>PTA1</t>
  </si>
  <si>
    <t>PTA2</t>
  </si>
  <si>
    <t>Sentido Servicio</t>
  </si>
  <si>
    <t>Variante</t>
  </si>
  <si>
    <t>US</t>
  </si>
  <si>
    <t>Código paradero TS</t>
  </si>
  <si>
    <t>Comuna</t>
  </si>
  <si>
    <t>Desde ( Cruce 1)</t>
  </si>
  <si>
    <t>Hacia ( Cruce 2)</t>
  </si>
  <si>
    <t>Operación con Zona Paga</t>
  </si>
  <si>
    <t>Paradas con Excepciones</t>
  </si>
  <si>
    <r>
      <t xml:space="preserve">¿Es punto de medición </t>
    </r>
    <r>
      <rPr>
        <sz val="11"/>
        <color rgb="FFFFFFFF"/>
        <rFont val="Calibri"/>
        <family val="2"/>
      </rPr>
      <t>IP?</t>
    </r>
  </si>
  <si>
    <t>Código Usuario parada</t>
  </si>
  <si>
    <t>Servicio TS</t>
  </si>
  <si>
    <t>Extensión de trazado</t>
  </si>
  <si>
    <t>S1</t>
  </si>
  <si>
    <t>S2</t>
  </si>
  <si>
    <t>S3</t>
  </si>
  <si>
    <t>S4</t>
  </si>
  <si>
    <t>S5</t>
  </si>
  <si>
    <t>Tipo Día Laboral</t>
  </si>
  <si>
    <t>Tipo Día Sábado</t>
  </si>
  <si>
    <t>Tipo Día Domingo</t>
  </si>
  <si>
    <t>IP</t>
  </si>
  <si>
    <t>Punta Mañana</t>
  </si>
  <si>
    <t>Punta Tarde</t>
  </si>
  <si>
    <t>Promedio Laboral</t>
  </si>
  <si>
    <t>Neutra</t>
  </si>
  <si>
    <t>CODIGO USUARIO SERVICIO</t>
  </si>
  <si>
    <t>SENTIDO</t>
  </si>
  <si>
    <t>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</si>
</sst>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1" formatCode="_ * #,##0_ ;_ * \-#,##0_ ;_ * &quot;-&quot;_ ;_ @_ "/>
    <numFmt numFmtId="164" formatCode="[$-F400]h:mm:ss\ AM/PM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0"/>
      <name val="Calibri"/>
      <family val="2"/>
    </font>
    <font>
      <b/>
      <sz val="11"/>
      <color rgb="FF00000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rgb="FFFFFFFF"/>
      <name val="Calibri"/>
      <family val="2"/>
    </font>
    <font>
      <b/>
      <sz val="11"/>
      <color rgb="FFFFFF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theme="4" tint="0.79998168889431442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 applyNumberFormat="0" applyFont="0" applyBorder="0" applyProtection="0"/>
    <xf numFmtId="0" fontId="7" fillId="0" borderId="0" applyNumberFormat="0" applyBorder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</cellStyleXfs>
  <cellXfs count="248">
    <xf numFmtId="0" fontId="0" fillId="0" borderId="0" xfId="0"/>
    <xf numFmtId="0" fontId="3" fillId="0" borderId="0" xfId="0" applyFont="1" applyAlignment="1">
      <alignment horizontal="left"/>
    </xf>
    <xf numFmtId="0" fontId="3" fillId="2" borderId="0" xfId="0" applyFont="1" applyFill="1"/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2" borderId="12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9" fillId="3" borderId="22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left"/>
    </xf>
    <xf numFmtId="0" fontId="9" fillId="3" borderId="21" xfId="0" applyFont="1" applyFill="1" applyBorder="1" applyAlignment="1">
      <alignment horizontal="center"/>
    </xf>
    <xf numFmtId="0" fontId="9" fillId="3" borderId="22" xfId="0" applyFont="1" applyFill="1" applyBorder="1" applyAlignment="1">
      <alignment horizontal="center" wrapText="1"/>
    </xf>
    <xf numFmtId="20" fontId="10" fillId="3" borderId="8" xfId="0" applyNumberFormat="1" applyFont="1" applyFill="1" applyBorder="1" applyAlignment="1">
      <alignment horizontal="center"/>
    </xf>
    <xf numFmtId="20" fontId="10" fillId="3" borderId="9" xfId="0" applyNumberFormat="1" applyFont="1" applyFill="1" applyBorder="1" applyAlignment="1">
      <alignment horizontal="center"/>
    </xf>
    <xf numFmtId="20" fontId="10" fillId="3" borderId="1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9" fillId="3" borderId="32" xfId="0" applyFont="1" applyFill="1" applyBorder="1" applyAlignment="1">
      <alignment horizontal="center"/>
    </xf>
    <xf numFmtId="0" fontId="0" fillId="0" borderId="8" xfId="0" applyBorder="1"/>
    <xf numFmtId="0" fontId="9" fillId="3" borderId="5" xfId="0" applyFont="1" applyFill="1" applyBorder="1" applyAlignment="1">
      <alignment horizontal="center"/>
    </xf>
    <xf numFmtId="0" fontId="11" fillId="0" borderId="0" xfId="0" applyFont="1"/>
    <xf numFmtId="0" fontId="13" fillId="0" borderId="0" xfId="0" applyFont="1"/>
    <xf numFmtId="0" fontId="8" fillId="4" borderId="12" xfId="0" applyFont="1" applyFill="1" applyBorder="1" applyAlignment="1">
      <alignment horizontal="center"/>
    </xf>
    <xf numFmtId="20" fontId="8" fillId="0" borderId="12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4" fillId="3" borderId="20" xfId="4" applyFont="1" applyFill="1" applyBorder="1" applyAlignment="1">
      <alignment horizontal="center" vertical="center" wrapText="1"/>
    </xf>
    <xf numFmtId="0" fontId="14" fillId="3" borderId="21" xfId="4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3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6" borderId="21" xfId="0" applyFont="1" applyFill="1" applyBorder="1" applyAlignment="1">
      <alignment horizontal="center" vertical="center"/>
    </xf>
    <xf numFmtId="0" fontId="16" fillId="6" borderId="22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2" fillId="0" borderId="0" xfId="0" applyFont="1" applyAlignment="1">
      <alignment vertical="center"/>
    </xf>
    <xf numFmtId="0" fontId="5" fillId="0" borderId="0" xfId="2" applyFont="1"/>
    <xf numFmtId="0" fontId="0" fillId="2" borderId="12" xfId="0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14" fontId="8" fillId="2" borderId="12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4" fillId="3" borderId="17" xfId="4" applyFont="1" applyFill="1" applyBorder="1" applyAlignment="1">
      <alignment horizontal="center" vertical="center" wrapText="1"/>
    </xf>
    <xf numFmtId="0" fontId="14" fillId="3" borderId="18" xfId="4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9" fillId="2" borderId="6" xfId="0" applyFont="1" applyFill="1" applyBorder="1" applyAlignment="1">
      <alignment horizontal="center"/>
    </xf>
    <xf numFmtId="0" fontId="1" fillId="2" borderId="8" xfId="1" applyNumberFormat="1" applyFont="1" applyFill="1" applyBorder="1" applyAlignment="1">
      <alignment horizontal="center" vertical="center"/>
    </xf>
    <xf numFmtId="1" fontId="7" fillId="2" borderId="12" xfId="0" applyNumberFormat="1" applyFont="1" applyFill="1" applyBorder="1" applyAlignment="1">
      <alignment horizontal="center" vertical="center"/>
    </xf>
    <xf numFmtId="1" fontId="7" fillId="2" borderId="6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 wrapText="1"/>
    </xf>
    <xf numFmtId="0" fontId="9" fillId="3" borderId="18" xfId="0" applyFont="1" applyFill="1" applyBorder="1" applyAlignment="1">
      <alignment horizontal="center" wrapText="1"/>
    </xf>
    <xf numFmtId="20" fontId="10" fillId="3" borderId="29" xfId="0" applyNumberFormat="1" applyFont="1" applyFill="1" applyBorder="1" applyAlignment="1">
      <alignment horizontal="center"/>
    </xf>
    <xf numFmtId="20" fontId="10" fillId="3" borderId="27" xfId="0" applyNumberFormat="1" applyFont="1" applyFill="1" applyBorder="1" applyAlignment="1">
      <alignment horizontal="center"/>
    </xf>
    <xf numFmtId="20" fontId="10" fillId="3" borderId="28" xfId="0" applyNumberFormat="1" applyFont="1" applyFill="1" applyBorder="1" applyAlignment="1">
      <alignment horizontal="center"/>
    </xf>
    <xf numFmtId="0" fontId="19" fillId="2" borderId="2" xfId="0" applyFont="1" applyFill="1" applyBorder="1" applyAlignment="1">
      <alignment horizontal="center"/>
    </xf>
    <xf numFmtId="0" fontId="19" fillId="2" borderId="12" xfId="0" applyFont="1" applyFill="1" applyBorder="1" applyAlignment="1">
      <alignment horizontal="center"/>
    </xf>
    <xf numFmtId="1" fontId="7" fillId="2" borderId="13" xfId="0" applyNumberFormat="1" applyFont="1" applyFill="1" applyBorder="1" applyAlignment="1">
      <alignment horizontal="center" vertical="center"/>
    </xf>
    <xf numFmtId="1" fontId="7" fillId="2" borderId="32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" fillId="0" borderId="0" xfId="6"/>
    <xf numFmtId="0" fontId="1" fillId="5" borderId="12" xfId="6" applyFill="1" applyBorder="1" applyAlignment="1">
      <alignment horizontal="center"/>
    </xf>
    <xf numFmtId="0" fontId="1" fillId="5" borderId="12" xfId="6" applyFill="1" applyBorder="1"/>
    <xf numFmtId="0" fontId="1" fillId="0" borderId="12" xfId="6" applyBorder="1" applyAlignment="1">
      <alignment horizontal="center"/>
    </xf>
    <xf numFmtId="10" fontId="0" fillId="0" borderId="12" xfId="7" applyNumberFormat="1" applyFont="1" applyBorder="1" applyAlignment="1">
      <alignment horizontal="center"/>
    </xf>
    <xf numFmtId="0" fontId="2" fillId="0" borderId="0" xfId="6" applyFont="1"/>
    <xf numFmtId="0" fontId="3" fillId="5" borderId="20" xfId="0" applyFont="1" applyFill="1" applyBorder="1" applyAlignment="1">
      <alignment horizontal="center" textRotation="90"/>
    </xf>
    <xf numFmtId="0" fontId="3" fillId="5" borderId="21" xfId="0" applyFont="1" applyFill="1" applyBorder="1" applyAlignment="1">
      <alignment horizontal="center" textRotation="90"/>
    </xf>
    <xf numFmtId="0" fontId="3" fillId="5" borderId="22" xfId="0" applyFont="1" applyFill="1" applyBorder="1" applyAlignment="1">
      <alignment horizontal="center" textRotation="90"/>
    </xf>
    <xf numFmtId="41" fontId="7" fillId="0" borderId="2" xfId="5" applyFont="1" applyBorder="1" applyAlignment="1">
      <alignment horizontal="center" vertical="center"/>
    </xf>
    <xf numFmtId="41" fontId="7" fillId="0" borderId="30" xfId="5" applyFont="1" applyBorder="1" applyAlignment="1">
      <alignment horizontal="center" vertical="center"/>
    </xf>
    <xf numFmtId="41" fontId="7" fillId="0" borderId="12" xfId="5" applyFont="1" applyBorder="1" applyAlignment="1">
      <alignment horizontal="center" vertical="center"/>
    </xf>
    <xf numFmtId="41" fontId="7" fillId="0" borderId="13" xfId="5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7" borderId="20" xfId="0" applyFont="1" applyFill="1" applyBorder="1"/>
    <xf numFmtId="0" fontId="5" fillId="7" borderId="22" xfId="0" applyFont="1" applyFill="1" applyBorder="1" applyAlignment="1">
      <alignment horizontal="center"/>
    </xf>
    <xf numFmtId="0" fontId="19" fillId="2" borderId="41" xfId="0" applyFont="1" applyFill="1" applyBorder="1" applyAlignment="1">
      <alignment horizontal="center"/>
    </xf>
    <xf numFmtId="0" fontId="19" fillId="2" borderId="33" xfId="0" applyFont="1" applyFill="1" applyBorder="1" applyAlignment="1">
      <alignment horizontal="center"/>
    </xf>
    <xf numFmtId="41" fontId="7" fillId="0" borderId="11" xfId="5" applyFont="1" applyBorder="1" applyAlignment="1">
      <alignment horizontal="center" vertical="center"/>
    </xf>
    <xf numFmtId="0" fontId="9" fillId="3" borderId="20" xfId="0" applyFont="1" applyFill="1" applyBorder="1" applyAlignment="1">
      <alignment horizontal="center" wrapText="1"/>
    </xf>
    <xf numFmtId="0" fontId="9" fillId="3" borderId="2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9" fillId="3" borderId="23" xfId="0" applyFont="1" applyFill="1" applyBorder="1" applyAlignment="1">
      <alignment horizontal="center" wrapText="1"/>
    </xf>
    <xf numFmtId="0" fontId="3" fillId="5" borderId="17" xfId="0" applyFont="1" applyFill="1" applyBorder="1" applyAlignment="1">
      <alignment horizontal="center" textRotation="90"/>
    </xf>
    <xf numFmtId="0" fontId="3" fillId="5" borderId="18" xfId="0" applyFont="1" applyFill="1" applyBorder="1" applyAlignment="1">
      <alignment horizontal="center" textRotation="90"/>
    </xf>
    <xf numFmtId="0" fontId="3" fillId="5" borderId="43" xfId="0" applyFont="1" applyFill="1" applyBorder="1" applyAlignment="1">
      <alignment horizontal="center" textRotation="90"/>
    </xf>
    <xf numFmtId="0" fontId="3" fillId="5" borderId="19" xfId="0" applyFont="1" applyFill="1" applyBorder="1" applyAlignment="1">
      <alignment horizontal="center" textRotation="90"/>
    </xf>
    <xf numFmtId="41" fontId="7" fillId="0" borderId="41" xfId="5" applyFont="1" applyBorder="1" applyAlignment="1">
      <alignment horizontal="center" vertical="center"/>
    </xf>
    <xf numFmtId="41" fontId="7" fillId="2" borderId="12" xfId="5" applyFont="1" applyFill="1" applyBorder="1" applyAlignment="1">
      <alignment horizontal="center" vertical="center"/>
    </xf>
    <xf numFmtId="41" fontId="7" fillId="2" borderId="41" xfId="5" applyFont="1" applyFill="1" applyBorder="1" applyAlignment="1">
      <alignment horizontal="center" vertical="center"/>
    </xf>
    <xf numFmtId="41" fontId="7" fillId="2" borderId="13" xfId="5" applyFont="1" applyFill="1" applyBorder="1" applyAlignment="1">
      <alignment horizontal="center" vertical="center"/>
    </xf>
    <xf numFmtId="41" fontId="7" fillId="2" borderId="6" xfId="5" applyFont="1" applyFill="1" applyBorder="1" applyAlignment="1">
      <alignment horizontal="center" vertical="center"/>
    </xf>
    <xf numFmtId="41" fontId="7" fillId="2" borderId="32" xfId="5" applyFont="1" applyFill="1" applyBorder="1" applyAlignment="1">
      <alignment horizontal="center" vertical="center"/>
    </xf>
    <xf numFmtId="41" fontId="7" fillId="0" borderId="42" xfId="5" applyFont="1" applyBorder="1" applyAlignment="1">
      <alignment horizontal="center" vertical="center"/>
    </xf>
    <xf numFmtId="41" fontId="7" fillId="2" borderId="11" xfId="5" applyFont="1" applyFill="1" applyBorder="1" applyAlignment="1">
      <alignment horizontal="center" vertical="center"/>
    </xf>
    <xf numFmtId="41" fontId="7" fillId="2" borderId="5" xfId="5" applyFont="1" applyFill="1" applyBorder="1" applyAlignment="1">
      <alignment horizontal="center" vertical="center"/>
    </xf>
    <xf numFmtId="0" fontId="1" fillId="0" borderId="13" xfId="6" applyBorder="1" applyAlignment="1">
      <alignment horizontal="center"/>
    </xf>
    <xf numFmtId="0" fontId="7" fillId="0" borderId="0" xfId="3"/>
    <xf numFmtId="0" fontId="14" fillId="3" borderId="12" xfId="3" applyFont="1" applyFill="1" applyBorder="1" applyAlignment="1">
      <alignment horizontal="left" vertical="center" wrapText="1"/>
    </xf>
    <xf numFmtId="0" fontId="14" fillId="3" borderId="12" xfId="4" applyFont="1" applyFill="1" applyBorder="1" applyAlignment="1">
      <alignment horizontal="left" vertical="center" wrapText="1"/>
    </xf>
    <xf numFmtId="0" fontId="14" fillId="3" borderId="12" xfId="3" applyFont="1" applyFill="1" applyBorder="1" applyAlignment="1">
      <alignment horizontal="center" vertical="center" wrapText="1"/>
    </xf>
    <xf numFmtId="0" fontId="14" fillId="3" borderId="12" xfId="4" applyFont="1" applyFill="1" applyBorder="1" applyAlignment="1">
      <alignment horizontal="center" vertical="center" wrapText="1"/>
    </xf>
    <xf numFmtId="20" fontId="10" fillId="3" borderId="17" xfId="0" applyNumberFormat="1" applyFont="1" applyFill="1" applyBorder="1" applyAlignment="1">
      <alignment horizontal="center"/>
    </xf>
    <xf numFmtId="20" fontId="10" fillId="3" borderId="18" xfId="0" applyNumberFormat="1" applyFont="1" applyFill="1" applyBorder="1" applyAlignment="1">
      <alignment horizontal="center"/>
    </xf>
    <xf numFmtId="20" fontId="10" fillId="3" borderId="19" xfId="0" applyNumberFormat="1" applyFont="1" applyFill="1" applyBorder="1" applyAlignment="1">
      <alignment horizontal="center"/>
    </xf>
    <xf numFmtId="20" fontId="10" fillId="3" borderId="20" xfId="0" applyNumberFormat="1" applyFont="1" applyFill="1" applyBorder="1" applyAlignment="1">
      <alignment horizontal="center"/>
    </xf>
    <xf numFmtId="20" fontId="10" fillId="3" borderId="21" xfId="0" applyNumberFormat="1" applyFont="1" applyFill="1" applyBorder="1" applyAlignment="1">
      <alignment horizontal="center"/>
    </xf>
    <xf numFmtId="20" fontId="10" fillId="3" borderId="22" xfId="0" applyNumberFormat="1" applyFont="1" applyFill="1" applyBorder="1" applyAlignment="1">
      <alignment horizontal="center"/>
    </xf>
    <xf numFmtId="0" fontId="19" fillId="2" borderId="9" xfId="0" applyFont="1" applyFill="1" applyBorder="1" applyAlignment="1">
      <alignment horizontal="center"/>
    </xf>
    <xf numFmtId="0" fontId="19" fillId="2" borderId="36" xfId="0" applyFont="1" applyFill="1" applyBorder="1" applyAlignment="1">
      <alignment horizontal="center"/>
    </xf>
    <xf numFmtId="41" fontId="7" fillId="0" borderId="8" xfId="5" applyFont="1" applyBorder="1" applyAlignment="1">
      <alignment horizontal="center" vertical="center"/>
    </xf>
    <xf numFmtId="41" fontId="7" fillId="0" borderId="9" xfId="5" applyFont="1" applyBorder="1" applyAlignment="1">
      <alignment horizontal="center" vertical="center"/>
    </xf>
    <xf numFmtId="41" fontId="7" fillId="0" borderId="10" xfId="5" applyFont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21" fillId="3" borderId="39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/>
    </xf>
    <xf numFmtId="0" fontId="6" fillId="4" borderId="46" xfId="0" applyFont="1" applyFill="1" applyBorder="1" applyAlignment="1">
      <alignment horizontal="center" vertical="center"/>
    </xf>
    <xf numFmtId="10" fontId="6" fillId="0" borderId="46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5" xfId="0" applyFont="1" applyBorder="1" applyAlignment="1">
      <alignment horizontal="justify" vertical="center"/>
    </xf>
    <xf numFmtId="0" fontId="6" fillId="0" borderId="46" xfId="0" applyFont="1" applyBorder="1" applyAlignment="1">
      <alignment horizontal="justify" vertical="center"/>
    </xf>
    <xf numFmtId="14" fontId="2" fillId="0" borderId="0" xfId="0" applyNumberFormat="1" applyFont="1"/>
    <xf numFmtId="0" fontId="0" fillId="0" borderId="12" xfId="0" applyBorder="1"/>
    <xf numFmtId="0" fontId="2" fillId="0" borderId="12" xfId="0" applyFont="1" applyBorder="1"/>
    <xf numFmtId="0" fontId="10" fillId="3" borderId="12" xfId="0" applyFont="1" applyFill="1" applyBorder="1"/>
    <xf numFmtId="0" fontId="9" fillId="8" borderId="12" xfId="0" applyFont="1" applyFill="1" applyBorder="1"/>
    <xf numFmtId="164" fontId="9" fillId="8" borderId="12" xfId="0" applyNumberFormat="1" applyFont="1" applyFill="1" applyBorder="1" applyAlignment="1">
      <alignment textRotation="90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 wrapText="1"/>
    </xf>
    <xf numFmtId="3" fontId="6" fillId="0" borderId="48" xfId="0" applyNumberFormat="1" applyFont="1" applyBorder="1" applyAlignment="1">
      <alignment horizontal="center" vertical="center" wrapText="1"/>
    </xf>
    <xf numFmtId="10" fontId="0" fillId="0" borderId="12" xfId="7" applyNumberFormat="1" applyFont="1" applyBorder="1" applyAlignment="1">
      <alignment horizontal="center"/>
    </xf>
    <xf numFmtId="41" fontId="0" fillId="0" borderId="41" xfId="5" applyFont="1" applyBorder="1" applyAlignment="1">
      <alignment horizontal="center"/>
    </xf>
    <xf numFmtId="41" fontId="0" fillId="0" borderId="31" xfId="5" applyFont="1" applyBorder="1" applyAlignment="1">
      <alignment horizontal="center"/>
    </xf>
    <xf numFmtId="0" fontId="9" fillId="3" borderId="40" xfId="6" applyFont="1" applyFill="1" applyBorder="1" applyAlignment="1">
      <alignment horizontal="left" vertical="center"/>
    </xf>
    <xf numFmtId="0" fontId="9" fillId="3" borderId="29" xfId="6" applyFont="1" applyFill="1" applyBorder="1" applyAlignment="1">
      <alignment horizontal="left" vertical="center"/>
    </xf>
    <xf numFmtId="0" fontId="9" fillId="3" borderId="36" xfId="6" applyFont="1" applyFill="1" applyBorder="1" applyAlignment="1">
      <alignment horizontal="left" vertical="center"/>
    </xf>
    <xf numFmtId="0" fontId="9" fillId="3" borderId="25" xfId="6" applyFont="1" applyFill="1" applyBorder="1" applyAlignment="1">
      <alignment horizontal="left" vertical="center"/>
    </xf>
    <xf numFmtId="0" fontId="1" fillId="5" borderId="41" xfId="6" applyFill="1" applyBorder="1" applyAlignment="1">
      <alignment horizontal="center"/>
    </xf>
    <xf numFmtId="0" fontId="1" fillId="5" borderId="31" xfId="6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38" xfId="0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wrapText="1"/>
    </xf>
    <xf numFmtId="0" fontId="3" fillId="5" borderId="16" xfId="0" applyFont="1" applyFill="1" applyBorder="1" applyAlignment="1">
      <alignment horizontal="center" wrapText="1"/>
    </xf>
    <xf numFmtId="0" fontId="3" fillId="5" borderId="15" xfId="0" applyFont="1" applyFill="1" applyBorder="1" applyAlignment="1">
      <alignment horizontal="center" wrapText="1"/>
    </xf>
    <xf numFmtId="0" fontId="21" fillId="3" borderId="44" xfId="0" applyFont="1" applyFill="1" applyBorder="1" applyAlignment="1">
      <alignment horizontal="center" vertical="center" wrapText="1"/>
    </xf>
    <xf numFmtId="0" fontId="21" fillId="3" borderId="45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/>
    </xf>
    <xf numFmtId="0" fontId="18" fillId="2" borderId="24" xfId="0" applyFont="1" applyFill="1" applyBorder="1" applyAlignment="1">
      <alignment horizontal="center"/>
    </xf>
    <xf numFmtId="0" fontId="18" fillId="2" borderId="35" xfId="0" applyFont="1" applyFill="1" applyBorder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9" fillId="3" borderId="30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3" borderId="32" xfId="0" applyFont="1" applyFill="1" applyBorder="1" applyAlignment="1">
      <alignment horizontal="center"/>
    </xf>
    <xf numFmtId="0" fontId="16" fillId="6" borderId="20" xfId="0" applyFont="1" applyFill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 wrapText="1"/>
    </xf>
    <xf numFmtId="0" fontId="16" fillId="6" borderId="23" xfId="0" applyFont="1" applyFill="1" applyBorder="1" applyAlignment="1">
      <alignment horizontal="center" vertical="center"/>
    </xf>
    <xf numFmtId="0" fontId="16" fillId="6" borderId="24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</cellXfs>
  <cellStyles count="14">
    <cellStyle name="Millares [0]" xfId="5" builtinId="6"/>
    <cellStyle name="Millares [0] 2" xfId="8" xr:uid="{D3E7D6A0-5E7A-4370-BAB3-E9FAE0E440A2}"/>
    <cellStyle name="Millares [0] 2 2" xfId="13" xr:uid="{D475ECE5-8FEE-4900-9298-99BBBED86F00}"/>
    <cellStyle name="Normal" xfId="0" builtinId="0"/>
    <cellStyle name="Normal 17" xfId="4" xr:uid="{2742B072-9ECE-4362-87DF-C0D00452BE46}"/>
    <cellStyle name="Normal 2" xfId="9" xr:uid="{41871893-FA5C-472F-BC3F-6FA250B406C6}"/>
    <cellStyle name="Normal 2 2" xfId="2" xr:uid="{FE8D3207-83C8-4B40-B110-C9E41B19A813}"/>
    <cellStyle name="Normal 3" xfId="10" xr:uid="{C9744621-01F9-4B0E-8CE0-4576C3BDA413}"/>
    <cellStyle name="Normal 4" xfId="11" xr:uid="{4E586353-D8D2-484B-8402-28EE35A444DF}"/>
    <cellStyle name="Normal 5" xfId="3" xr:uid="{27C0C6BE-5983-4921-B322-A708F05308BE}"/>
    <cellStyle name="Normal 5 2" xfId="12" xr:uid="{8B066768-19BF-4ECA-B95B-B21E551F5325}"/>
    <cellStyle name="Normal 6" xfId="6" xr:uid="{8204D43A-42D9-4286-B7E8-B88B35C34100}"/>
    <cellStyle name="Porcentaje" xfId="1" builtinId="5"/>
    <cellStyle name="Porcentaje 2" xfId="7" xr:uid="{CDA0A09D-2807-4581-93FF-926C79F395D4}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DA1D6322-D81D-4663-9A77-357885BB30B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4"/>
  <sheetViews>
    <sheetView tabSelected="1" zoomScaleNormal="100" workbookViewId="0">
      <selection activeCell="C4" sqref="C4"/>
    </sheetView>
  </sheetViews>
  <sheetFormatPr baseColWidth="10" defaultRowHeight="14.5" x14ac:dyDescent="0.35"/>
  <cols>
    <col min="2" max="2" width="13.453125" bestFit="1" customWidth="1"/>
    <col min="3" max="3" width="22.453125" bestFit="1" customWidth="1"/>
    <col min="4" max="4" width="10.453125" customWidth="1"/>
  </cols>
  <sheetData>
    <row r="1" spans="1:3" x14ac:dyDescent="0.35">
      <c r="A1" s="2" t="s">
        <v>68</v>
      </c>
    </row>
    <row r="2" spans="1:3" ht="15" thickBot="1" x14ac:dyDescent="0.4"/>
    <row r="3" spans="1:3" x14ac:dyDescent="0.35">
      <c r="A3" s="106" t="s">
        <v>50</v>
      </c>
      <c r="B3" s="107" t="s">
        <v>51</v>
      </c>
      <c r="C3" s="108" t="s">
        <v>69</v>
      </c>
    </row>
    <row r="4" spans="1:3" x14ac:dyDescent="0.35">
      <c r="A4" s="43">
        <v>1004</v>
      </c>
      <c r="B4" s="43">
        <v>104</v>
      </c>
      <c r="C4" s="43" t="s">
        <v>192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FFFF00"/>
  </sheetPr>
  <dimension ref="A1:H8"/>
  <sheetViews>
    <sheetView zoomScale="85" zoomScaleNormal="85" workbookViewId="0">
      <selection activeCell="D11" sqref="D11"/>
    </sheetView>
  </sheetViews>
  <sheetFormatPr baseColWidth="10" defaultRowHeight="14.5" x14ac:dyDescent="0.35"/>
  <cols>
    <col min="1" max="1" width="13.7265625" customWidth="1"/>
    <col min="3" max="3" width="11" customWidth="1"/>
    <col min="4" max="6" width="9.54296875" customWidth="1"/>
  </cols>
  <sheetData>
    <row r="1" spans="1:8" x14ac:dyDescent="0.35">
      <c r="A1" s="5" t="s">
        <v>85</v>
      </c>
    </row>
    <row r="2" spans="1:8" ht="15" thickBot="1" x14ac:dyDescent="0.4">
      <c r="A2" s="5"/>
    </row>
    <row r="3" spans="1:8" ht="14.5" customHeight="1" x14ac:dyDescent="0.35">
      <c r="A3" s="222" t="s">
        <v>15</v>
      </c>
      <c r="B3" s="222" t="s">
        <v>50</v>
      </c>
      <c r="C3" s="222" t="s">
        <v>14</v>
      </c>
      <c r="D3" s="222" t="s">
        <v>198</v>
      </c>
      <c r="E3" s="222" t="s">
        <v>199</v>
      </c>
      <c r="F3" s="222" t="s">
        <v>200</v>
      </c>
      <c r="G3" s="195"/>
      <c r="H3" s="196"/>
    </row>
    <row r="4" spans="1:8" ht="15" thickBot="1" x14ac:dyDescent="0.4">
      <c r="A4" s="223"/>
      <c r="B4" s="223"/>
      <c r="C4" s="223"/>
      <c r="D4" s="223"/>
      <c r="E4" s="223"/>
      <c r="F4" s="223"/>
      <c r="H4" s="196"/>
    </row>
    <row r="5" spans="1:8" ht="15" thickBot="1" x14ac:dyDescent="0.4">
      <c r="A5" s="232" t="s">
        <v>208</v>
      </c>
      <c r="B5" s="232">
        <v>1004</v>
      </c>
      <c r="C5" s="179" t="s">
        <v>53</v>
      </c>
      <c r="D5" s="185">
        <v>0.90510000000000002</v>
      </c>
      <c r="E5" s="185">
        <v>0.91690000000000005</v>
      </c>
      <c r="F5" s="185">
        <v>0.90459999999999996</v>
      </c>
    </row>
    <row r="6" spans="1:8" ht="15" thickBot="1" x14ac:dyDescent="0.4">
      <c r="A6" s="233"/>
      <c r="B6" s="233"/>
      <c r="C6" s="179" t="s">
        <v>54</v>
      </c>
      <c r="D6" s="185">
        <v>0.90359999999999996</v>
      </c>
      <c r="E6" s="185">
        <v>0.90980000000000005</v>
      </c>
      <c r="F6" s="185">
        <v>0.90229999999999999</v>
      </c>
    </row>
    <row r="7" spans="1:8" ht="15" thickBot="1" x14ac:dyDescent="0.4">
      <c r="A7" s="224" t="s">
        <v>201</v>
      </c>
      <c r="B7" s="224">
        <v>1004</v>
      </c>
      <c r="C7" s="179" t="s">
        <v>53</v>
      </c>
      <c r="D7" s="226" t="s">
        <v>146</v>
      </c>
      <c r="E7" s="227"/>
      <c r="F7" s="228"/>
    </row>
    <row r="8" spans="1:8" ht="15" thickBot="1" x14ac:dyDescent="0.4">
      <c r="A8" s="225"/>
      <c r="B8" s="225"/>
      <c r="C8" s="179" t="s">
        <v>54</v>
      </c>
      <c r="D8" s="229" t="s">
        <v>146</v>
      </c>
      <c r="E8" s="230"/>
      <c r="F8" s="231"/>
    </row>
  </sheetData>
  <mergeCells count="12">
    <mergeCell ref="A7:A8"/>
    <mergeCell ref="B7:B8"/>
    <mergeCell ref="D7:F7"/>
    <mergeCell ref="D8:F8"/>
    <mergeCell ref="B5:B6"/>
    <mergeCell ref="A5:A6"/>
    <mergeCell ref="E3:E4"/>
    <mergeCell ref="F3:F4"/>
    <mergeCell ref="D3:D4"/>
    <mergeCell ref="A3:A4"/>
    <mergeCell ref="B3:B4"/>
    <mergeCell ref="C3:C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FFFF00"/>
  </sheetPr>
  <dimension ref="A1:F4"/>
  <sheetViews>
    <sheetView zoomScaleNormal="100" workbookViewId="0">
      <selection activeCell="D13" sqref="D13"/>
    </sheetView>
  </sheetViews>
  <sheetFormatPr baseColWidth="10" defaultRowHeight="14.5" x14ac:dyDescent="0.35"/>
  <cols>
    <col min="1" max="1" width="10.26953125" bestFit="1" customWidth="1"/>
    <col min="2" max="4" width="9.54296875" customWidth="1"/>
    <col min="5" max="6" width="12.1796875" customWidth="1"/>
  </cols>
  <sheetData>
    <row r="1" spans="1:6" x14ac:dyDescent="0.35">
      <c r="A1" s="5" t="s">
        <v>86</v>
      </c>
      <c r="B1" s="5"/>
      <c r="C1" s="5"/>
      <c r="D1" s="5"/>
    </row>
    <row r="2" spans="1:6" ht="15" thickBot="1" x14ac:dyDescent="0.4"/>
    <row r="3" spans="1:6" ht="31.5" customHeight="1" thickBot="1" x14ac:dyDescent="0.4">
      <c r="A3" s="80" t="s">
        <v>13</v>
      </c>
      <c r="B3" s="80" t="s">
        <v>87</v>
      </c>
      <c r="C3" s="80" t="s">
        <v>88</v>
      </c>
      <c r="D3" s="80" t="s">
        <v>89</v>
      </c>
      <c r="E3" s="80" t="s">
        <v>90</v>
      </c>
      <c r="F3" s="81" t="s">
        <v>91</v>
      </c>
    </row>
    <row r="4" spans="1:6" ht="15" thickBot="1" x14ac:dyDescent="0.4">
      <c r="A4" s="180">
        <v>1004</v>
      </c>
      <c r="B4" s="197">
        <v>27384</v>
      </c>
      <c r="C4" s="197">
        <v>15164</v>
      </c>
      <c r="D4" s="197">
        <v>8812</v>
      </c>
      <c r="E4" s="197">
        <v>2236</v>
      </c>
      <c r="F4" s="197">
        <v>2475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700C2-2987-405D-964E-E6FF50D168D0}">
  <sheetPr>
    <tabColor rgb="FFFFFF00"/>
  </sheetPr>
  <dimension ref="A1:D5"/>
  <sheetViews>
    <sheetView zoomScaleNormal="100" workbookViewId="0">
      <selection activeCell="A4" sqref="A4:B5"/>
    </sheetView>
  </sheetViews>
  <sheetFormatPr baseColWidth="10" defaultRowHeight="14.5" x14ac:dyDescent="0.35"/>
  <cols>
    <col min="3" max="3" width="9.81640625" bestFit="1" customWidth="1"/>
    <col min="4" max="4" width="12.54296875" customWidth="1"/>
  </cols>
  <sheetData>
    <row r="1" spans="1:4" x14ac:dyDescent="0.35">
      <c r="A1" s="36" t="s">
        <v>92</v>
      </c>
    </row>
    <row r="2" spans="1:4" ht="15" thickBot="1" x14ac:dyDescent="0.4"/>
    <row r="3" spans="1:4" ht="38" thickBot="1" x14ac:dyDescent="0.4">
      <c r="A3" s="93" t="s">
        <v>50</v>
      </c>
      <c r="B3" s="94" t="s">
        <v>93</v>
      </c>
      <c r="C3" s="94" t="s">
        <v>94</v>
      </c>
      <c r="D3" s="95" t="s">
        <v>95</v>
      </c>
    </row>
    <row r="4" spans="1:4" x14ac:dyDescent="0.35">
      <c r="A4" s="137"/>
      <c r="B4" s="99"/>
      <c r="C4" s="96"/>
      <c r="D4" s="97"/>
    </row>
    <row r="5" spans="1:4" ht="15" thickBot="1" x14ac:dyDescent="0.4">
      <c r="A5" s="120"/>
      <c r="B5" s="100"/>
      <c r="C5" s="49"/>
      <c r="D5" s="5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9DCF6-245A-406C-B330-5938F9FF42A7}">
  <dimension ref="A1:G9"/>
  <sheetViews>
    <sheetView zoomScaleNormal="100" workbookViewId="0"/>
  </sheetViews>
  <sheetFormatPr baseColWidth="10" defaultRowHeight="14.5" x14ac:dyDescent="0.35"/>
  <sheetData>
    <row r="1" spans="1:7" x14ac:dyDescent="0.35">
      <c r="A1" s="5" t="s">
        <v>96</v>
      </c>
    </row>
    <row r="2" spans="1:7" ht="15" thickBot="1" x14ac:dyDescent="0.4">
      <c r="A2" s="36"/>
    </row>
    <row r="3" spans="1:7" ht="63" thickBot="1" x14ac:dyDescent="0.4">
      <c r="A3" s="54" t="s">
        <v>50</v>
      </c>
      <c r="B3" s="55" t="s">
        <v>14</v>
      </c>
      <c r="C3" s="55" t="s">
        <v>56</v>
      </c>
      <c r="D3" s="56" t="s">
        <v>44</v>
      </c>
      <c r="E3" s="56" t="s">
        <v>45</v>
      </c>
      <c r="F3" s="56" t="s">
        <v>57</v>
      </c>
      <c r="G3" s="57" t="s">
        <v>58</v>
      </c>
    </row>
    <row r="4" spans="1:7" x14ac:dyDescent="0.35">
      <c r="A4" s="89"/>
      <c r="B4" s="90"/>
      <c r="C4" s="90"/>
      <c r="D4" s="52"/>
      <c r="E4" s="52"/>
      <c r="F4" s="52"/>
      <c r="G4" s="53"/>
    </row>
    <row r="5" spans="1:7" x14ac:dyDescent="0.35">
      <c r="A5" s="89"/>
      <c r="B5" s="92"/>
      <c r="C5" s="92"/>
      <c r="D5" s="18"/>
      <c r="E5" s="18"/>
      <c r="F5" s="18"/>
      <c r="G5" s="48"/>
    </row>
    <row r="6" spans="1:7" x14ac:dyDescent="0.35">
      <c r="A6" s="89"/>
      <c r="B6" s="92"/>
      <c r="C6" s="92"/>
      <c r="D6" s="18"/>
      <c r="E6" s="18"/>
      <c r="F6" s="18"/>
      <c r="G6" s="48"/>
    </row>
    <row r="7" spans="1:7" ht="15" thickBot="1" x14ac:dyDescent="0.4">
      <c r="A7" s="89"/>
      <c r="B7" s="92"/>
      <c r="C7" s="92"/>
      <c r="D7" s="18"/>
      <c r="E7" s="18"/>
      <c r="F7" s="18"/>
      <c r="G7" s="48"/>
    </row>
    <row r="8" spans="1:7" ht="15" thickBot="1" x14ac:dyDescent="0.4">
      <c r="A8" s="234" t="s">
        <v>46</v>
      </c>
      <c r="B8" s="235"/>
      <c r="C8" s="236"/>
      <c r="D8" s="51">
        <f>SUM(D4:D7)</f>
        <v>0</v>
      </c>
      <c r="E8" s="51">
        <f t="shared" ref="E8:G8" si="0">SUM(E4:E7)</f>
        <v>0</v>
      </c>
      <c r="F8" s="51">
        <f t="shared" si="0"/>
        <v>0</v>
      </c>
      <c r="G8" s="51">
        <f t="shared" si="0"/>
        <v>0</v>
      </c>
    </row>
    <row r="9" spans="1:7" x14ac:dyDescent="0.35">
      <c r="A9" s="3"/>
      <c r="B9" s="3"/>
      <c r="C9" s="3"/>
    </row>
  </sheetData>
  <mergeCells count="1">
    <mergeCell ref="A8:C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56992-35EB-441E-82A3-248609FE1A5D}">
  <dimension ref="A1:G8"/>
  <sheetViews>
    <sheetView zoomScaleNormal="100" workbookViewId="0">
      <selection activeCell="F11" sqref="F11"/>
    </sheetView>
  </sheetViews>
  <sheetFormatPr baseColWidth="10" defaultRowHeight="14.5" x14ac:dyDescent="0.35"/>
  <sheetData>
    <row r="1" spans="1:7" x14ac:dyDescent="0.35">
      <c r="A1" s="5" t="s">
        <v>97</v>
      </c>
    </row>
    <row r="2" spans="1:7" ht="15" thickBot="1" x14ac:dyDescent="0.4">
      <c r="A2" s="36"/>
    </row>
    <row r="3" spans="1:7" ht="63" thickBot="1" x14ac:dyDescent="0.4">
      <c r="A3" s="54" t="s">
        <v>50</v>
      </c>
      <c r="B3" s="55" t="s">
        <v>14</v>
      </c>
      <c r="C3" s="55" t="s">
        <v>56</v>
      </c>
      <c r="D3" s="56" t="s">
        <v>44</v>
      </c>
      <c r="E3" s="56" t="s">
        <v>45</v>
      </c>
      <c r="F3" s="56" t="s">
        <v>57</v>
      </c>
      <c r="G3" s="57" t="s">
        <v>58</v>
      </c>
    </row>
    <row r="4" spans="1:7" x14ac:dyDescent="0.35">
      <c r="A4" s="89"/>
      <c r="B4" s="90"/>
      <c r="C4" s="90"/>
      <c r="D4" s="52"/>
      <c r="E4" s="52"/>
      <c r="F4" s="52"/>
      <c r="G4" s="53"/>
    </row>
    <row r="5" spans="1:7" x14ac:dyDescent="0.35">
      <c r="A5" s="91"/>
      <c r="B5" s="92"/>
      <c r="C5" s="92"/>
      <c r="D5" s="18"/>
      <c r="E5" s="18"/>
      <c r="F5" s="18"/>
      <c r="G5" s="48"/>
    </row>
    <row r="6" spans="1:7" x14ac:dyDescent="0.35">
      <c r="A6" s="91"/>
      <c r="B6" s="92"/>
      <c r="C6" s="92"/>
      <c r="D6" s="18"/>
      <c r="E6" s="18"/>
      <c r="F6" s="18"/>
      <c r="G6" s="48"/>
    </row>
    <row r="7" spans="1:7" ht="15" thickBot="1" x14ac:dyDescent="0.4">
      <c r="A7" s="91"/>
      <c r="B7" s="92"/>
      <c r="C7" s="92"/>
      <c r="D7" s="18"/>
      <c r="E7" s="18"/>
      <c r="F7" s="18"/>
      <c r="G7" s="48"/>
    </row>
    <row r="8" spans="1:7" ht="15" thickBot="1" x14ac:dyDescent="0.4">
      <c r="A8" s="234" t="s">
        <v>46</v>
      </c>
      <c r="B8" s="235"/>
      <c r="C8" s="236"/>
      <c r="D8" s="51">
        <f>SUM(D4:D7)</f>
        <v>0</v>
      </c>
      <c r="E8" s="51">
        <f t="shared" ref="E8:G8" si="0">SUM(E4:E7)</f>
        <v>0</v>
      </c>
      <c r="F8" s="51">
        <f t="shared" si="0"/>
        <v>0</v>
      </c>
      <c r="G8" s="51">
        <f t="shared" si="0"/>
        <v>0</v>
      </c>
    </row>
  </sheetData>
  <mergeCells count="1">
    <mergeCell ref="A8:C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dimension ref="A1:E21"/>
  <sheetViews>
    <sheetView zoomScaleNormal="100" workbookViewId="0"/>
  </sheetViews>
  <sheetFormatPr baseColWidth="10" defaultRowHeight="14.5" x14ac:dyDescent="0.35"/>
  <cols>
    <col min="1" max="1" width="9.453125" style="35" customWidth="1"/>
    <col min="2" max="2" width="107.7265625" bestFit="1" customWidth="1"/>
    <col min="3" max="3" width="10.26953125" bestFit="1" customWidth="1"/>
    <col min="4" max="4" width="9.453125" bestFit="1" customWidth="1"/>
    <col min="5" max="5" width="26.453125" bestFit="1" customWidth="1"/>
    <col min="6" max="7" width="10.26953125" bestFit="1" customWidth="1"/>
    <col min="8" max="8" width="9.453125" customWidth="1"/>
    <col min="9" max="9" width="9.453125" bestFit="1" customWidth="1"/>
    <col min="19" max="19" width="18.54296875" bestFit="1" customWidth="1"/>
  </cols>
  <sheetData>
    <row r="1" spans="1:5" x14ac:dyDescent="0.35">
      <c r="A1" s="5" t="s">
        <v>98</v>
      </c>
      <c r="B1" s="5"/>
      <c r="C1" s="5"/>
      <c r="D1" s="5"/>
      <c r="E1" s="5"/>
    </row>
    <row r="2" spans="1:5" x14ac:dyDescent="0.35">
      <c r="A2"/>
    </row>
    <row r="3" spans="1:5" ht="15" thickBot="1" x14ac:dyDescent="0.4"/>
    <row r="4" spans="1:5" x14ac:dyDescent="0.35">
      <c r="A4" s="239" t="s">
        <v>99</v>
      </c>
      <c r="B4" s="240"/>
    </row>
    <row r="5" spans="1:5" ht="15" thickBot="1" x14ac:dyDescent="0.4">
      <c r="A5" s="241" t="s">
        <v>100</v>
      </c>
      <c r="B5" s="242"/>
      <c r="C5" s="31"/>
      <c r="D5" s="31"/>
      <c r="E5" s="31"/>
    </row>
    <row r="6" spans="1:5" x14ac:dyDescent="0.35">
      <c r="A6" s="62">
        <v>0</v>
      </c>
      <c r="B6" s="20" t="s">
        <v>108</v>
      </c>
      <c r="C6" s="31"/>
      <c r="D6" s="31"/>
      <c r="E6" s="31"/>
    </row>
    <row r="7" spans="1:5" x14ac:dyDescent="0.35">
      <c r="A7" s="60" t="s">
        <v>101</v>
      </c>
      <c r="B7" s="8" t="s">
        <v>109</v>
      </c>
      <c r="C7" s="31"/>
      <c r="D7" s="31"/>
      <c r="E7" s="31"/>
    </row>
    <row r="8" spans="1:5" x14ac:dyDescent="0.35">
      <c r="A8" s="60" t="s">
        <v>102</v>
      </c>
      <c r="B8" s="8" t="s">
        <v>110</v>
      </c>
      <c r="C8" s="31"/>
      <c r="D8" s="31"/>
      <c r="E8" s="31"/>
    </row>
    <row r="9" spans="1:5" x14ac:dyDescent="0.35">
      <c r="A9" s="60">
        <v>2</v>
      </c>
      <c r="B9" s="8" t="s">
        <v>111</v>
      </c>
      <c r="C9" s="31"/>
      <c r="D9" s="31"/>
      <c r="E9" s="31"/>
    </row>
    <row r="10" spans="1:5" ht="27.65" customHeight="1" x14ac:dyDescent="0.35">
      <c r="A10" s="60">
        <v>3</v>
      </c>
      <c r="B10" s="8" t="s">
        <v>112</v>
      </c>
      <c r="C10" s="31"/>
      <c r="D10" s="31"/>
      <c r="E10" s="31"/>
    </row>
    <row r="11" spans="1:5" x14ac:dyDescent="0.35">
      <c r="A11" s="237" t="s">
        <v>103</v>
      </c>
      <c r="B11" s="8" t="s">
        <v>113</v>
      </c>
      <c r="C11" s="31"/>
      <c r="D11" s="31"/>
      <c r="E11" s="31"/>
    </row>
    <row r="12" spans="1:5" x14ac:dyDescent="0.35">
      <c r="A12" s="237"/>
      <c r="B12" s="8" t="s">
        <v>114</v>
      </c>
      <c r="C12" s="31"/>
      <c r="D12" s="31"/>
      <c r="E12" s="31"/>
    </row>
    <row r="13" spans="1:5" x14ac:dyDescent="0.35">
      <c r="A13" s="237"/>
      <c r="B13" s="8" t="s">
        <v>115</v>
      </c>
      <c r="C13" s="31"/>
      <c r="D13" s="31"/>
      <c r="E13" s="31"/>
    </row>
    <row r="14" spans="1:5" x14ac:dyDescent="0.35">
      <c r="A14" s="237" t="s">
        <v>104</v>
      </c>
      <c r="B14" s="8" t="s">
        <v>116</v>
      </c>
      <c r="C14" s="31"/>
      <c r="D14" s="31"/>
      <c r="E14" s="31"/>
    </row>
    <row r="15" spans="1:5" x14ac:dyDescent="0.35">
      <c r="A15" s="237"/>
      <c r="B15" s="8" t="s">
        <v>117</v>
      </c>
      <c r="C15" s="31"/>
      <c r="D15" s="31"/>
      <c r="E15" s="31"/>
    </row>
    <row r="16" spans="1:5" x14ac:dyDescent="0.35">
      <c r="A16" s="237"/>
      <c r="B16" s="8" t="s">
        <v>118</v>
      </c>
      <c r="C16" s="31"/>
      <c r="D16" s="31"/>
      <c r="E16" s="31"/>
    </row>
    <row r="17" spans="1:5" x14ac:dyDescent="0.35">
      <c r="A17" s="238" t="s">
        <v>105</v>
      </c>
      <c r="B17" s="8" t="s">
        <v>113</v>
      </c>
      <c r="C17" s="31"/>
      <c r="D17" s="31"/>
      <c r="E17" s="31"/>
    </row>
    <row r="18" spans="1:5" x14ac:dyDescent="0.35">
      <c r="A18" s="238"/>
      <c r="B18" s="8" t="s">
        <v>119</v>
      </c>
      <c r="C18" s="31"/>
      <c r="D18" s="31"/>
      <c r="E18" s="31"/>
    </row>
    <row r="19" spans="1:5" x14ac:dyDescent="0.35">
      <c r="A19" s="237" t="s">
        <v>106</v>
      </c>
      <c r="B19" s="8" t="s">
        <v>120</v>
      </c>
      <c r="C19" s="31"/>
      <c r="D19" s="31"/>
      <c r="E19" s="31"/>
    </row>
    <row r="20" spans="1:5" x14ac:dyDescent="0.35">
      <c r="A20" s="237"/>
      <c r="B20" s="8" t="s">
        <v>121</v>
      </c>
      <c r="C20" s="31"/>
      <c r="D20" s="31"/>
      <c r="E20" s="31"/>
    </row>
    <row r="21" spans="1:5" ht="15" thickBot="1" x14ac:dyDescent="0.4">
      <c r="A21" s="61" t="s">
        <v>107</v>
      </c>
      <c r="B21" s="7" t="s">
        <v>122</v>
      </c>
      <c r="C21" s="31"/>
      <c r="D21" s="31"/>
      <c r="E21" s="31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C7F5A-414F-46A0-99FC-30FED0B5A1F0}">
  <dimension ref="A1:S7"/>
  <sheetViews>
    <sheetView zoomScaleNormal="100" workbookViewId="0"/>
  </sheetViews>
  <sheetFormatPr baseColWidth="10" defaultRowHeight="14.5" x14ac:dyDescent="0.35"/>
  <cols>
    <col min="1" max="1" width="8" style="35" bestFit="1" customWidth="1"/>
    <col min="2" max="3" width="10.26953125" bestFit="1" customWidth="1"/>
    <col min="4" max="4" width="9.453125" bestFit="1" customWidth="1"/>
    <col min="5" max="5" width="26.453125" bestFit="1" customWidth="1"/>
    <col min="6" max="7" width="10.26953125" bestFit="1" customWidth="1"/>
    <col min="8" max="8" width="9.453125" customWidth="1"/>
    <col min="9" max="9" width="9.453125" bestFit="1" customWidth="1"/>
    <col min="19" max="19" width="18.54296875" bestFit="1" customWidth="1"/>
  </cols>
  <sheetData>
    <row r="1" spans="1:19" x14ac:dyDescent="0.35">
      <c r="A1" s="5" t="s">
        <v>123</v>
      </c>
      <c r="B1" s="5"/>
      <c r="C1" s="5"/>
      <c r="D1" s="5"/>
      <c r="E1" s="5"/>
    </row>
    <row r="2" spans="1:19" x14ac:dyDescent="0.35">
      <c r="A2"/>
    </row>
    <row r="4" spans="1:19" s="64" customFormat="1" ht="48" x14ac:dyDescent="0.35">
      <c r="A4" s="63" t="s">
        <v>21</v>
      </c>
      <c r="B4" s="63" t="s">
        <v>22</v>
      </c>
      <c r="C4" s="63" t="s">
        <v>59</v>
      </c>
      <c r="D4" s="63" t="s">
        <v>23</v>
      </c>
      <c r="E4" s="63" t="s">
        <v>24</v>
      </c>
      <c r="F4" s="63" t="s">
        <v>13</v>
      </c>
      <c r="G4" s="63" t="s">
        <v>25</v>
      </c>
      <c r="H4" s="63" t="s">
        <v>60</v>
      </c>
      <c r="I4" s="63" t="s">
        <v>26</v>
      </c>
      <c r="J4" s="63" t="s">
        <v>61</v>
      </c>
      <c r="K4" s="63" t="s">
        <v>62</v>
      </c>
      <c r="L4" s="63" t="s">
        <v>27</v>
      </c>
      <c r="M4" s="63" t="s">
        <v>17</v>
      </c>
      <c r="N4" s="63" t="s">
        <v>18</v>
      </c>
      <c r="O4" s="63" t="s">
        <v>19</v>
      </c>
      <c r="P4" s="63" t="s">
        <v>63</v>
      </c>
      <c r="Q4" s="63" t="s">
        <v>20</v>
      </c>
      <c r="R4" s="63" t="s">
        <v>28</v>
      </c>
      <c r="S4" s="63" t="s">
        <v>29</v>
      </c>
    </row>
    <row r="5" spans="1:19" x14ac:dyDescent="0.35">
      <c r="A5" s="87"/>
      <c r="B5" s="88"/>
      <c r="C5" s="88"/>
      <c r="D5" s="87"/>
      <c r="E5" s="87"/>
      <c r="F5" s="37"/>
      <c r="G5" s="37"/>
      <c r="H5" s="37"/>
      <c r="I5" s="38"/>
      <c r="J5" s="38"/>
      <c r="K5" s="38"/>
      <c r="L5" s="39"/>
      <c r="M5" s="37"/>
      <c r="N5" s="37"/>
      <c r="O5" s="37"/>
      <c r="P5" s="37"/>
      <c r="Q5" s="37"/>
      <c r="R5" s="39"/>
      <c r="S5" s="39"/>
    </row>
    <row r="6" spans="1:19" x14ac:dyDescent="0.35">
      <c r="A6" s="87"/>
      <c r="B6" s="88"/>
      <c r="C6" s="88"/>
      <c r="D6" s="87"/>
      <c r="E6" s="87"/>
      <c r="F6" s="37"/>
      <c r="G6" s="37"/>
      <c r="H6" s="37"/>
      <c r="I6" s="38"/>
      <c r="J6" s="38"/>
      <c r="K6" s="38"/>
      <c r="L6" s="37"/>
      <c r="M6" s="37"/>
      <c r="N6" s="37"/>
      <c r="O6" s="37"/>
      <c r="P6" s="37"/>
      <c r="Q6" s="37"/>
      <c r="R6" s="39"/>
      <c r="S6" s="39"/>
    </row>
    <row r="7" spans="1:19" x14ac:dyDescent="0.35">
      <c r="A7" s="87"/>
      <c r="B7" s="88"/>
      <c r="C7" s="88"/>
      <c r="D7" s="87"/>
      <c r="E7" s="87"/>
      <c r="F7" s="37"/>
      <c r="G7" s="37"/>
      <c r="H7" s="37"/>
      <c r="I7" s="38"/>
      <c r="J7" s="38"/>
      <c r="K7" s="38"/>
      <c r="L7" s="37"/>
      <c r="M7" s="37"/>
      <c r="N7" s="37"/>
      <c r="O7" s="37"/>
      <c r="P7" s="37"/>
      <c r="Q7" s="37"/>
      <c r="R7" s="39"/>
      <c r="S7" s="39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48004-FED8-4D71-865F-6953B6C8D4EA}">
  <dimension ref="A1:W44"/>
  <sheetViews>
    <sheetView zoomScaleNormal="100" workbookViewId="0"/>
  </sheetViews>
  <sheetFormatPr baseColWidth="10" defaultRowHeight="14.5" x14ac:dyDescent="0.35"/>
  <cols>
    <col min="3" max="3" width="13.1796875" customWidth="1"/>
  </cols>
  <sheetData>
    <row r="1" spans="1:23" x14ac:dyDescent="0.35">
      <c r="A1" s="5" t="s">
        <v>124</v>
      </c>
    </row>
    <row r="2" spans="1:23" ht="15" thickBot="1" x14ac:dyDescent="0.4">
      <c r="A2" s="5"/>
    </row>
    <row r="3" spans="1:23" ht="26.5" thickBot="1" x14ac:dyDescent="0.4">
      <c r="A3" s="70" t="s">
        <v>50</v>
      </c>
      <c r="B3" s="71" t="s">
        <v>14</v>
      </c>
      <c r="C3" s="71" t="s">
        <v>65</v>
      </c>
      <c r="D3" s="71" t="s">
        <v>193</v>
      </c>
      <c r="E3" s="71" t="s">
        <v>194</v>
      </c>
      <c r="F3" s="71" t="s">
        <v>195</v>
      </c>
      <c r="G3" s="71" t="s">
        <v>196</v>
      </c>
      <c r="H3" s="71" t="s">
        <v>197</v>
      </c>
      <c r="I3" s="71" t="s">
        <v>30</v>
      </c>
      <c r="J3" s="71" t="s">
        <v>31</v>
      </c>
      <c r="K3" s="72" t="s">
        <v>32</v>
      </c>
      <c r="M3" s="40"/>
      <c r="N3" s="40"/>
      <c r="O3" s="40"/>
      <c r="P3" s="40"/>
      <c r="Q3" s="40"/>
      <c r="R3" s="40"/>
      <c r="S3" s="40"/>
      <c r="T3" s="40"/>
      <c r="U3" s="40"/>
    </row>
    <row r="4" spans="1:23" x14ac:dyDescent="0.35">
      <c r="A4" s="67"/>
      <c r="B4" s="68"/>
      <c r="C4" s="68"/>
      <c r="D4" s="68"/>
      <c r="E4" s="68"/>
      <c r="F4" s="68"/>
      <c r="G4" s="68"/>
      <c r="H4" s="68"/>
      <c r="I4" s="68"/>
      <c r="J4" s="68">
        <f>SUM(D4:H4)</f>
        <v>0</v>
      </c>
      <c r="K4" s="69">
        <f>I4+J4</f>
        <v>0</v>
      </c>
      <c r="M4" s="42"/>
      <c r="N4" s="42"/>
      <c r="O4" s="42"/>
      <c r="P4" s="42"/>
      <c r="Q4" s="42"/>
      <c r="R4" s="42"/>
      <c r="S4" s="42"/>
      <c r="T4" s="42"/>
      <c r="U4" s="42"/>
    </row>
    <row r="5" spans="1:23" x14ac:dyDescent="0.35">
      <c r="A5" s="65"/>
      <c r="B5" s="41"/>
      <c r="C5" s="41"/>
      <c r="D5" s="41"/>
      <c r="E5" s="41"/>
      <c r="F5" s="41"/>
      <c r="G5" s="41"/>
      <c r="H5" s="41"/>
      <c r="I5" s="41"/>
      <c r="J5" s="68">
        <f t="shared" ref="J5:J19" si="0">SUM(D5:H5)</f>
        <v>0</v>
      </c>
      <c r="K5" s="69">
        <f t="shared" ref="K5:K21" si="1">I5+J5</f>
        <v>0</v>
      </c>
      <c r="M5" s="42"/>
      <c r="N5" s="42"/>
      <c r="O5" s="42"/>
      <c r="P5" s="42"/>
      <c r="Q5" s="42"/>
      <c r="R5" s="42"/>
      <c r="S5" s="42"/>
      <c r="T5" s="42"/>
      <c r="U5" s="42"/>
    </row>
    <row r="6" spans="1:23" x14ac:dyDescent="0.35">
      <c r="A6" s="65"/>
      <c r="B6" s="41"/>
      <c r="C6" s="41"/>
      <c r="D6" s="41"/>
      <c r="E6" s="41"/>
      <c r="F6" s="41"/>
      <c r="G6" s="41"/>
      <c r="H6" s="41"/>
      <c r="I6" s="41"/>
      <c r="J6" s="68">
        <f t="shared" si="0"/>
        <v>0</v>
      </c>
      <c r="K6" s="69">
        <f t="shared" si="1"/>
        <v>0</v>
      </c>
      <c r="M6" s="42"/>
      <c r="N6" s="42"/>
      <c r="O6" s="42"/>
      <c r="P6" s="42"/>
      <c r="Q6" s="42"/>
      <c r="R6" s="42"/>
      <c r="S6" s="42"/>
      <c r="T6" s="42"/>
      <c r="U6" s="42"/>
    </row>
    <row r="7" spans="1:23" x14ac:dyDescent="0.35">
      <c r="A7" s="65"/>
      <c r="B7" s="41"/>
      <c r="C7" s="41"/>
      <c r="D7" s="41"/>
      <c r="E7" s="41"/>
      <c r="F7" s="41"/>
      <c r="G7" s="41"/>
      <c r="H7" s="41"/>
      <c r="I7" s="41"/>
      <c r="J7" s="68">
        <f t="shared" si="0"/>
        <v>0</v>
      </c>
      <c r="K7" s="69">
        <f t="shared" si="1"/>
        <v>0</v>
      </c>
      <c r="M7" s="42"/>
      <c r="N7" s="42"/>
      <c r="O7" s="42"/>
      <c r="P7" s="42"/>
      <c r="Q7" s="42"/>
      <c r="R7" s="42"/>
      <c r="S7" s="42"/>
      <c r="T7" s="42"/>
      <c r="U7" s="42"/>
    </row>
    <row r="8" spans="1:23" x14ac:dyDescent="0.35">
      <c r="A8" s="65"/>
      <c r="B8" s="41"/>
      <c r="C8" s="41"/>
      <c r="D8" s="41"/>
      <c r="E8" s="41"/>
      <c r="F8" s="41"/>
      <c r="G8" s="41"/>
      <c r="H8" s="41"/>
      <c r="I8" s="41"/>
      <c r="J8" s="68">
        <f t="shared" si="0"/>
        <v>0</v>
      </c>
      <c r="K8" s="69">
        <f t="shared" si="1"/>
        <v>0</v>
      </c>
      <c r="M8" s="42"/>
      <c r="N8" s="42"/>
      <c r="O8" s="42"/>
      <c r="P8" s="42"/>
      <c r="Q8" s="42"/>
      <c r="R8" s="42"/>
      <c r="S8" s="42"/>
      <c r="T8" s="42"/>
      <c r="U8" s="42"/>
    </row>
    <row r="9" spans="1:23" x14ac:dyDescent="0.35">
      <c r="A9" s="65"/>
      <c r="B9" s="41"/>
      <c r="C9" s="41"/>
      <c r="D9" s="41"/>
      <c r="E9" s="41"/>
      <c r="F9" s="41"/>
      <c r="G9" s="41"/>
      <c r="H9" s="41"/>
      <c r="I9" s="41"/>
      <c r="J9" s="68">
        <f t="shared" si="0"/>
        <v>0</v>
      </c>
      <c r="K9" s="69">
        <f t="shared" si="1"/>
        <v>0</v>
      </c>
      <c r="M9" s="42"/>
      <c r="N9" s="42"/>
      <c r="O9" s="42"/>
      <c r="P9" s="42"/>
      <c r="Q9" s="42"/>
      <c r="R9" s="42"/>
      <c r="S9" s="42"/>
      <c r="T9" s="42"/>
      <c r="U9" s="42"/>
    </row>
    <row r="10" spans="1:23" x14ac:dyDescent="0.35">
      <c r="A10" s="65"/>
      <c r="B10" s="41"/>
      <c r="C10" s="41"/>
      <c r="D10" s="41"/>
      <c r="E10" s="41"/>
      <c r="F10" s="41"/>
      <c r="G10" s="41"/>
      <c r="H10" s="41"/>
      <c r="I10" s="41"/>
      <c r="J10" s="68">
        <f t="shared" si="0"/>
        <v>0</v>
      </c>
      <c r="K10" s="69">
        <f t="shared" si="1"/>
        <v>0</v>
      </c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</row>
    <row r="11" spans="1:23" x14ac:dyDescent="0.35">
      <c r="A11" s="65"/>
      <c r="B11" s="41"/>
      <c r="C11" s="41"/>
      <c r="D11" s="41"/>
      <c r="E11" s="41"/>
      <c r="F11" s="41"/>
      <c r="G11" s="41"/>
      <c r="H11" s="41"/>
      <c r="I11" s="41"/>
      <c r="J11" s="68">
        <f t="shared" si="0"/>
        <v>0</v>
      </c>
      <c r="K11" s="69">
        <f t="shared" si="1"/>
        <v>0</v>
      </c>
      <c r="M11" s="40"/>
      <c r="N11" s="40"/>
      <c r="O11" s="40"/>
      <c r="P11" s="40"/>
      <c r="Q11" s="40"/>
      <c r="R11" s="40"/>
      <c r="S11" s="40"/>
      <c r="T11" s="40"/>
      <c r="U11" s="40"/>
    </row>
    <row r="12" spans="1:23" x14ac:dyDescent="0.35">
      <c r="A12" s="65"/>
      <c r="B12" s="41"/>
      <c r="C12" s="41"/>
      <c r="D12" s="41"/>
      <c r="E12" s="41"/>
      <c r="F12" s="41"/>
      <c r="G12" s="41"/>
      <c r="H12" s="41"/>
      <c r="I12" s="41"/>
      <c r="J12" s="68">
        <f t="shared" si="0"/>
        <v>0</v>
      </c>
      <c r="K12" s="69">
        <f t="shared" si="1"/>
        <v>0</v>
      </c>
      <c r="M12" s="42"/>
      <c r="N12" s="42"/>
      <c r="O12" s="42"/>
      <c r="P12" s="42"/>
      <c r="Q12" s="42"/>
      <c r="R12" s="42"/>
      <c r="S12" s="42"/>
      <c r="T12" s="42"/>
      <c r="U12" s="42"/>
    </row>
    <row r="13" spans="1:23" x14ac:dyDescent="0.35">
      <c r="A13" s="67"/>
      <c r="B13" s="41"/>
      <c r="C13" s="41"/>
      <c r="D13" s="41"/>
      <c r="E13" s="41"/>
      <c r="F13" s="41"/>
      <c r="G13" s="41"/>
      <c r="H13" s="41"/>
      <c r="I13" s="41"/>
      <c r="J13" s="68">
        <f t="shared" si="0"/>
        <v>0</v>
      </c>
      <c r="K13" s="69">
        <f t="shared" si="1"/>
        <v>0</v>
      </c>
      <c r="M13" s="42"/>
      <c r="N13" s="42"/>
      <c r="O13" s="42"/>
      <c r="P13" s="42"/>
      <c r="Q13" s="42"/>
      <c r="R13" s="42"/>
      <c r="S13" s="42"/>
      <c r="T13" s="42"/>
      <c r="U13" s="42"/>
    </row>
    <row r="14" spans="1:23" x14ac:dyDescent="0.35">
      <c r="A14" s="65"/>
      <c r="B14" s="41"/>
      <c r="C14" s="41"/>
      <c r="D14" s="41"/>
      <c r="E14" s="41"/>
      <c r="F14" s="41"/>
      <c r="G14" s="41"/>
      <c r="H14" s="41"/>
      <c r="I14" s="41"/>
      <c r="J14" s="68">
        <f t="shared" si="0"/>
        <v>0</v>
      </c>
      <c r="K14" s="69">
        <f t="shared" si="1"/>
        <v>0</v>
      </c>
      <c r="M14" s="42"/>
      <c r="N14" s="42"/>
      <c r="O14" s="42"/>
      <c r="P14" s="42"/>
      <c r="Q14" s="42"/>
      <c r="R14" s="42"/>
      <c r="S14" s="42"/>
      <c r="T14" s="42"/>
      <c r="U14" s="42"/>
    </row>
    <row r="15" spans="1:23" x14ac:dyDescent="0.35">
      <c r="A15" s="65"/>
      <c r="B15" s="41"/>
      <c r="C15" s="41"/>
      <c r="D15" s="41"/>
      <c r="E15" s="41"/>
      <c r="F15" s="41"/>
      <c r="G15" s="41"/>
      <c r="H15" s="41"/>
      <c r="I15" s="41"/>
      <c r="J15" s="68">
        <f t="shared" si="0"/>
        <v>0</v>
      </c>
      <c r="K15" s="69">
        <f t="shared" si="1"/>
        <v>0</v>
      </c>
      <c r="M15" s="42"/>
      <c r="N15" s="42"/>
      <c r="O15" s="42"/>
      <c r="P15" s="42"/>
      <c r="Q15" s="42"/>
      <c r="R15" s="42"/>
      <c r="S15" s="42"/>
      <c r="T15" s="42"/>
      <c r="U15" s="42"/>
    </row>
    <row r="16" spans="1:23" x14ac:dyDescent="0.35">
      <c r="A16" s="65"/>
      <c r="B16" s="41"/>
      <c r="C16" s="41"/>
      <c r="D16" s="41"/>
      <c r="E16" s="41"/>
      <c r="F16" s="41"/>
      <c r="G16" s="41"/>
      <c r="H16" s="41"/>
      <c r="I16" s="41"/>
      <c r="J16" s="68">
        <f t="shared" si="0"/>
        <v>0</v>
      </c>
      <c r="K16" s="69">
        <f t="shared" si="1"/>
        <v>0</v>
      </c>
      <c r="M16" s="42"/>
      <c r="N16" s="42"/>
      <c r="O16" s="42"/>
      <c r="P16" s="42"/>
      <c r="Q16" s="42"/>
      <c r="R16" s="42"/>
      <c r="S16" s="42"/>
      <c r="T16" s="42"/>
      <c r="U16" s="42"/>
    </row>
    <row r="17" spans="1:23" x14ac:dyDescent="0.35">
      <c r="A17" s="65"/>
      <c r="B17" s="41"/>
      <c r="C17" s="41"/>
      <c r="D17" s="41"/>
      <c r="E17" s="41"/>
      <c r="F17" s="41"/>
      <c r="G17" s="41"/>
      <c r="H17" s="41"/>
      <c r="I17" s="41"/>
      <c r="J17" s="68">
        <f t="shared" si="0"/>
        <v>0</v>
      </c>
      <c r="K17" s="69">
        <f t="shared" si="1"/>
        <v>0</v>
      </c>
      <c r="M17" s="42"/>
      <c r="N17" s="42"/>
      <c r="O17" s="42"/>
      <c r="P17" s="42"/>
      <c r="Q17" s="42"/>
      <c r="R17" s="42"/>
      <c r="S17" s="42"/>
      <c r="T17" s="42"/>
      <c r="U17" s="42"/>
    </row>
    <row r="18" spans="1:23" x14ac:dyDescent="0.35">
      <c r="A18" s="65"/>
      <c r="B18" s="41"/>
      <c r="C18" s="41"/>
      <c r="D18" s="41"/>
      <c r="E18" s="41"/>
      <c r="F18" s="41"/>
      <c r="G18" s="41"/>
      <c r="H18" s="41"/>
      <c r="I18" s="41"/>
      <c r="J18" s="68">
        <f t="shared" si="0"/>
        <v>0</v>
      </c>
      <c r="K18" s="69">
        <f t="shared" si="1"/>
        <v>0</v>
      </c>
    </row>
    <row r="19" spans="1:23" x14ac:dyDescent="0.35">
      <c r="A19" s="65"/>
      <c r="B19" s="41"/>
      <c r="C19" s="41"/>
      <c r="D19" s="41"/>
      <c r="E19" s="41"/>
      <c r="F19" s="41"/>
      <c r="G19" s="41"/>
      <c r="H19" s="41"/>
      <c r="I19" s="41"/>
      <c r="J19" s="68">
        <f t="shared" si="0"/>
        <v>0</v>
      </c>
      <c r="K19" s="69">
        <f t="shared" si="1"/>
        <v>0</v>
      </c>
    </row>
    <row r="20" spans="1:23" x14ac:dyDescent="0.35">
      <c r="A20" s="65"/>
      <c r="B20" s="41"/>
      <c r="C20" s="41"/>
      <c r="D20" s="41"/>
      <c r="E20" s="41"/>
      <c r="F20" s="41"/>
      <c r="G20" s="41"/>
      <c r="H20" s="41"/>
      <c r="I20" s="41"/>
      <c r="J20" s="68">
        <f>SUM(D20:H20)</f>
        <v>0</v>
      </c>
      <c r="K20" s="69">
        <f t="shared" si="1"/>
        <v>0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15" thickBot="1" x14ac:dyDescent="0.4">
      <c r="A21" s="73"/>
      <c r="B21" s="74"/>
      <c r="C21" s="74"/>
      <c r="D21" s="74"/>
      <c r="E21" s="74"/>
      <c r="F21" s="74"/>
      <c r="G21" s="74"/>
      <c r="H21" s="74"/>
      <c r="I21" s="74"/>
      <c r="J21" s="68">
        <f>SUM(D21:H21)</f>
        <v>0</v>
      </c>
      <c r="K21" s="69">
        <f t="shared" si="1"/>
        <v>0</v>
      </c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30" customHeight="1" thickBot="1" x14ac:dyDescent="0.4">
      <c r="A22" s="243" t="s">
        <v>66</v>
      </c>
      <c r="B22" s="244"/>
      <c r="C22" s="244"/>
      <c r="D22" s="76">
        <f t="shared" ref="D22:K22" si="2">SUM(D4:D21)</f>
        <v>0</v>
      </c>
      <c r="E22" s="76">
        <f t="shared" si="2"/>
        <v>0</v>
      </c>
      <c r="F22" s="76">
        <f t="shared" si="2"/>
        <v>0</v>
      </c>
      <c r="G22" s="76">
        <f t="shared" si="2"/>
        <v>0</v>
      </c>
      <c r="H22" s="76">
        <f t="shared" si="2"/>
        <v>0</v>
      </c>
      <c r="I22" s="76">
        <f t="shared" si="2"/>
        <v>0</v>
      </c>
      <c r="J22" s="76">
        <f t="shared" si="2"/>
        <v>0</v>
      </c>
      <c r="K22" s="77">
        <f t="shared" si="2"/>
        <v>0</v>
      </c>
    </row>
    <row r="24" spans="1:23" ht="15" thickBot="1" x14ac:dyDescent="0.4">
      <c r="A24" s="5" t="s">
        <v>125</v>
      </c>
    </row>
    <row r="25" spans="1:23" ht="26.5" thickBot="1" x14ac:dyDescent="0.4">
      <c r="A25" s="70">
        <v>102</v>
      </c>
      <c r="B25" s="71">
        <v>103</v>
      </c>
      <c r="C25" s="71">
        <v>108</v>
      </c>
      <c r="D25" s="71">
        <v>107</v>
      </c>
      <c r="E25" s="71">
        <v>104</v>
      </c>
      <c r="F25" s="71" t="s">
        <v>30</v>
      </c>
      <c r="G25" s="71" t="s">
        <v>31</v>
      </c>
      <c r="H25" s="71" t="s">
        <v>32</v>
      </c>
      <c r="I25" s="71" t="s">
        <v>65</v>
      </c>
      <c r="J25" s="71" t="s">
        <v>50</v>
      </c>
      <c r="K25" s="72" t="s">
        <v>14</v>
      </c>
    </row>
    <row r="26" spans="1:23" x14ac:dyDescent="0.35">
      <c r="A26" s="67"/>
      <c r="B26" s="68"/>
      <c r="C26" s="68"/>
      <c r="D26" s="68"/>
      <c r="E26" s="68"/>
      <c r="F26" s="68"/>
      <c r="G26" s="68">
        <f>+SUM(A26:E26)</f>
        <v>0</v>
      </c>
      <c r="H26" s="68">
        <f>F26+G26</f>
        <v>0</v>
      </c>
      <c r="I26" s="68"/>
      <c r="J26" s="68"/>
      <c r="K26" s="69"/>
    </row>
    <row r="27" spans="1:23" x14ac:dyDescent="0.35">
      <c r="A27" s="65"/>
      <c r="B27" s="41"/>
      <c r="C27" s="41"/>
      <c r="D27" s="41"/>
      <c r="E27" s="41"/>
      <c r="F27" s="41"/>
      <c r="G27" s="41">
        <f t="shared" ref="G27:G39" si="3">+SUM(A27:E27)</f>
        <v>0</v>
      </c>
      <c r="H27" s="41">
        <f t="shared" ref="H27:H39" si="4">F27+G27</f>
        <v>0</v>
      </c>
      <c r="I27" s="41"/>
      <c r="J27" s="41"/>
      <c r="K27" s="66"/>
    </row>
    <row r="28" spans="1:23" x14ac:dyDescent="0.35">
      <c r="A28" s="65"/>
      <c r="B28" s="41"/>
      <c r="C28" s="41"/>
      <c r="D28" s="41"/>
      <c r="E28" s="41"/>
      <c r="F28" s="41"/>
      <c r="G28" s="41">
        <f t="shared" si="3"/>
        <v>0</v>
      </c>
      <c r="H28" s="41">
        <f t="shared" si="4"/>
        <v>0</v>
      </c>
      <c r="I28" s="41"/>
      <c r="J28" s="41"/>
      <c r="K28" s="66"/>
    </row>
    <row r="29" spans="1:23" x14ac:dyDescent="0.35">
      <c r="A29" s="65"/>
      <c r="B29" s="41"/>
      <c r="C29" s="41"/>
      <c r="D29" s="41"/>
      <c r="E29" s="41"/>
      <c r="F29" s="41"/>
      <c r="G29" s="41">
        <f t="shared" si="3"/>
        <v>0</v>
      </c>
      <c r="H29" s="41">
        <f t="shared" si="4"/>
        <v>0</v>
      </c>
      <c r="I29" s="41"/>
      <c r="J29" s="41"/>
      <c r="K29" s="66"/>
    </row>
    <row r="30" spans="1:23" x14ac:dyDescent="0.35">
      <c r="A30" s="65"/>
      <c r="B30" s="41"/>
      <c r="C30" s="41"/>
      <c r="D30" s="41"/>
      <c r="E30" s="41"/>
      <c r="F30" s="41"/>
      <c r="G30" s="41">
        <f t="shared" si="3"/>
        <v>0</v>
      </c>
      <c r="H30" s="41">
        <f t="shared" si="4"/>
        <v>0</v>
      </c>
      <c r="I30" s="41"/>
      <c r="J30" s="41"/>
      <c r="K30" s="66"/>
    </row>
    <row r="31" spans="1:23" x14ac:dyDescent="0.35">
      <c r="A31" s="65"/>
      <c r="B31" s="41"/>
      <c r="C31" s="41"/>
      <c r="D31" s="41"/>
      <c r="E31" s="41"/>
      <c r="F31" s="41"/>
      <c r="G31" s="41">
        <f t="shared" si="3"/>
        <v>0</v>
      </c>
      <c r="H31" s="41">
        <f t="shared" si="4"/>
        <v>0</v>
      </c>
      <c r="I31" s="41"/>
      <c r="J31" s="41"/>
      <c r="K31" s="66"/>
    </row>
    <row r="32" spans="1:23" x14ac:dyDescent="0.35">
      <c r="A32" s="65"/>
      <c r="B32" s="41"/>
      <c r="C32" s="41"/>
      <c r="D32" s="41"/>
      <c r="E32" s="41"/>
      <c r="F32" s="41"/>
      <c r="G32" s="41">
        <f t="shared" si="3"/>
        <v>0</v>
      </c>
      <c r="H32" s="41">
        <f t="shared" si="4"/>
        <v>0</v>
      </c>
      <c r="I32" s="41"/>
      <c r="J32" s="41"/>
      <c r="K32" s="66"/>
    </row>
    <row r="33" spans="1:11" x14ac:dyDescent="0.35">
      <c r="A33" s="65"/>
      <c r="B33" s="41"/>
      <c r="C33" s="41"/>
      <c r="D33" s="41"/>
      <c r="E33" s="41"/>
      <c r="F33" s="41"/>
      <c r="G33" s="41">
        <f t="shared" si="3"/>
        <v>0</v>
      </c>
      <c r="H33" s="41">
        <f t="shared" si="4"/>
        <v>0</v>
      </c>
      <c r="I33" s="41"/>
      <c r="J33" s="41"/>
      <c r="K33" s="66"/>
    </row>
    <row r="34" spans="1:11" x14ac:dyDescent="0.35">
      <c r="A34" s="65"/>
      <c r="B34" s="41"/>
      <c r="C34" s="41"/>
      <c r="D34" s="41"/>
      <c r="E34" s="41"/>
      <c r="F34" s="41"/>
      <c r="G34" s="41">
        <f t="shared" si="3"/>
        <v>0</v>
      </c>
      <c r="H34" s="41">
        <f t="shared" si="4"/>
        <v>0</v>
      </c>
      <c r="I34" s="41"/>
      <c r="J34" s="41"/>
      <c r="K34" s="66"/>
    </row>
    <row r="35" spans="1:11" x14ac:dyDescent="0.35">
      <c r="A35" s="65"/>
      <c r="B35" s="41"/>
      <c r="C35" s="41"/>
      <c r="D35" s="41"/>
      <c r="E35" s="41"/>
      <c r="F35" s="41"/>
      <c r="G35" s="41">
        <f t="shared" si="3"/>
        <v>0</v>
      </c>
      <c r="H35" s="41">
        <f t="shared" si="4"/>
        <v>0</v>
      </c>
      <c r="I35" s="41"/>
      <c r="J35" s="41"/>
      <c r="K35" s="66"/>
    </row>
    <row r="36" spans="1:11" x14ac:dyDescent="0.35">
      <c r="A36" s="65"/>
      <c r="B36" s="41"/>
      <c r="C36" s="41"/>
      <c r="D36" s="41"/>
      <c r="E36" s="41"/>
      <c r="F36" s="41"/>
      <c r="G36" s="41">
        <f t="shared" si="3"/>
        <v>0</v>
      </c>
      <c r="H36" s="41">
        <f t="shared" si="4"/>
        <v>0</v>
      </c>
      <c r="I36" s="41"/>
      <c r="J36" s="41"/>
      <c r="K36" s="66"/>
    </row>
    <row r="37" spans="1:11" x14ac:dyDescent="0.35">
      <c r="A37" s="65"/>
      <c r="B37" s="41"/>
      <c r="C37" s="41"/>
      <c r="D37" s="41"/>
      <c r="E37" s="41"/>
      <c r="F37" s="41"/>
      <c r="G37" s="41">
        <f t="shared" si="3"/>
        <v>0</v>
      </c>
      <c r="H37" s="41">
        <f t="shared" si="4"/>
        <v>0</v>
      </c>
      <c r="I37" s="41"/>
      <c r="J37" s="41"/>
      <c r="K37" s="66"/>
    </row>
    <row r="38" spans="1:11" x14ac:dyDescent="0.35">
      <c r="A38" s="65"/>
      <c r="B38" s="41"/>
      <c r="C38" s="41"/>
      <c r="D38" s="41"/>
      <c r="E38" s="41"/>
      <c r="F38" s="41"/>
      <c r="G38" s="41">
        <f t="shared" si="3"/>
        <v>0</v>
      </c>
      <c r="H38" s="41">
        <f t="shared" si="4"/>
        <v>0</v>
      </c>
      <c r="I38" s="41"/>
      <c r="J38" s="41"/>
      <c r="K38" s="66"/>
    </row>
    <row r="39" spans="1:11" x14ac:dyDescent="0.35">
      <c r="A39" s="65"/>
      <c r="B39" s="41"/>
      <c r="C39" s="41"/>
      <c r="D39" s="41"/>
      <c r="E39" s="41"/>
      <c r="F39" s="41"/>
      <c r="G39" s="41">
        <f t="shared" si="3"/>
        <v>0</v>
      </c>
      <c r="H39" s="41">
        <f t="shared" si="4"/>
        <v>0</v>
      </c>
      <c r="I39" s="41"/>
      <c r="J39" s="41"/>
      <c r="K39" s="66"/>
    </row>
    <row r="40" spans="1:11" x14ac:dyDescent="0.35">
      <c r="A40" s="65"/>
      <c r="B40" s="41"/>
      <c r="C40" s="41"/>
      <c r="D40" s="41"/>
      <c r="E40" s="41"/>
      <c r="F40" s="41"/>
      <c r="G40" s="41"/>
      <c r="H40" s="41"/>
      <c r="I40" s="41"/>
      <c r="J40" s="41"/>
      <c r="K40" s="66"/>
    </row>
    <row r="41" spans="1:11" x14ac:dyDescent="0.35">
      <c r="A41" s="65"/>
      <c r="B41" s="41"/>
      <c r="C41" s="41"/>
      <c r="D41" s="41"/>
      <c r="E41" s="41"/>
      <c r="F41" s="41"/>
      <c r="G41" s="41"/>
      <c r="H41" s="41"/>
      <c r="I41" s="41"/>
      <c r="J41" s="41"/>
      <c r="K41" s="66"/>
    </row>
    <row r="42" spans="1:11" x14ac:dyDescent="0.35">
      <c r="A42" s="65"/>
      <c r="B42" s="41"/>
      <c r="C42" s="41"/>
      <c r="D42" s="41"/>
      <c r="E42" s="41"/>
      <c r="F42" s="41"/>
      <c r="G42" s="41"/>
      <c r="H42" s="41"/>
      <c r="I42" s="41"/>
      <c r="J42" s="41"/>
      <c r="K42" s="66"/>
    </row>
    <row r="43" spans="1:11" ht="15" thickBot="1" x14ac:dyDescent="0.4">
      <c r="A43" s="73"/>
      <c r="B43" s="74"/>
      <c r="C43" s="74"/>
      <c r="D43" s="74"/>
      <c r="E43" s="74"/>
      <c r="F43" s="74"/>
      <c r="G43" s="74"/>
      <c r="H43" s="74"/>
      <c r="I43" s="74"/>
      <c r="J43" s="74"/>
      <c r="K43" s="75"/>
    </row>
    <row r="44" spans="1:11" ht="28.5" customHeight="1" thickBot="1" x14ac:dyDescent="0.4">
      <c r="A44" s="243">
        <f t="shared" ref="A44:H44" si="5">SUM(A26:A43)</f>
        <v>0</v>
      </c>
      <c r="B44" s="244">
        <f t="shared" si="5"/>
        <v>0</v>
      </c>
      <c r="C44" s="244">
        <f t="shared" si="5"/>
        <v>0</v>
      </c>
      <c r="D44" s="76">
        <f t="shared" si="5"/>
        <v>0</v>
      </c>
      <c r="E44" s="76">
        <f t="shared" si="5"/>
        <v>0</v>
      </c>
      <c r="F44" s="76">
        <f t="shared" si="5"/>
        <v>0</v>
      </c>
      <c r="G44" s="76">
        <f t="shared" si="5"/>
        <v>0</v>
      </c>
      <c r="H44" s="76">
        <f t="shared" si="5"/>
        <v>0</v>
      </c>
      <c r="I44" s="245" t="s">
        <v>67</v>
      </c>
      <c r="J44" s="246"/>
      <c r="K44" s="247"/>
    </row>
  </sheetData>
  <mergeCells count="3">
    <mergeCell ref="A22:C22"/>
    <mergeCell ref="I44:K44"/>
    <mergeCell ref="A44:C44"/>
  </mergeCells>
  <phoneticPr fontId="17" type="noConversion"/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A4B1B-F940-4360-AB2F-AC0F58C3370B}">
  <dimension ref="A1:D9"/>
  <sheetViews>
    <sheetView zoomScaleNormal="100" workbookViewId="0"/>
  </sheetViews>
  <sheetFormatPr baseColWidth="10" defaultRowHeight="14.5" x14ac:dyDescent="0.35"/>
  <cols>
    <col min="1" max="1" width="28.453125" customWidth="1"/>
    <col min="2" max="4" width="11.7265625" customWidth="1"/>
  </cols>
  <sheetData>
    <row r="1" spans="1:4" x14ac:dyDescent="0.35">
      <c r="A1" s="1" t="s">
        <v>160</v>
      </c>
    </row>
    <row r="3" spans="1:4" ht="15" thickBot="1" x14ac:dyDescent="0.4">
      <c r="A3" s="34" t="s">
        <v>47</v>
      </c>
      <c r="B3" s="32" t="s">
        <v>163</v>
      </c>
      <c r="C3" s="32" t="s">
        <v>162</v>
      </c>
      <c r="D3" s="32" t="s">
        <v>161</v>
      </c>
    </row>
    <row r="4" spans="1:4" x14ac:dyDescent="0.35">
      <c r="A4" s="21" t="s">
        <v>127</v>
      </c>
      <c r="B4" s="8">
        <v>0</v>
      </c>
      <c r="C4" s="8">
        <v>0</v>
      </c>
      <c r="D4" s="8">
        <v>0</v>
      </c>
    </row>
    <row r="5" spans="1:4" x14ac:dyDescent="0.35">
      <c r="A5" s="21" t="s">
        <v>158</v>
      </c>
      <c r="B5" s="8">
        <v>0</v>
      </c>
      <c r="C5" s="8">
        <v>0</v>
      </c>
      <c r="D5" s="8">
        <v>0</v>
      </c>
    </row>
    <row r="6" spans="1:4" x14ac:dyDescent="0.35">
      <c r="A6" s="33" t="s">
        <v>159</v>
      </c>
      <c r="B6" s="20">
        <v>0</v>
      </c>
      <c r="C6" s="20">
        <v>0</v>
      </c>
      <c r="D6" s="20">
        <v>0</v>
      </c>
    </row>
    <row r="7" spans="1:4" ht="15" thickBot="1" x14ac:dyDescent="0.4">
      <c r="A7" s="21" t="s">
        <v>154</v>
      </c>
      <c r="B7" s="8">
        <v>0</v>
      </c>
      <c r="C7" s="8">
        <v>0</v>
      </c>
      <c r="D7" s="8">
        <v>0</v>
      </c>
    </row>
    <row r="8" spans="1:4" ht="15" thickBot="1" x14ac:dyDescent="0.4">
      <c r="A8" s="138" t="s">
        <v>48</v>
      </c>
      <c r="B8" s="139">
        <f>SUM(B4:B7)</f>
        <v>0</v>
      </c>
      <c r="C8" s="139">
        <f t="shared" ref="C8:D8" si="0">SUM(C4:C7)</f>
        <v>0</v>
      </c>
      <c r="D8" s="139">
        <f t="shared" si="0"/>
        <v>0</v>
      </c>
    </row>
    <row r="9" spans="1:4" x14ac:dyDescent="0.35">
      <c r="A9" s="19"/>
      <c r="B9" s="19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2278A-6F9B-42EA-A1A4-8FB4E5FEEB67}">
  <dimension ref="A1:F7"/>
  <sheetViews>
    <sheetView zoomScaleNormal="100" workbookViewId="0">
      <selection activeCell="D13" sqref="D13"/>
    </sheetView>
  </sheetViews>
  <sheetFormatPr baseColWidth="10" defaultRowHeight="14.5" x14ac:dyDescent="0.35"/>
  <cols>
    <col min="1" max="1" width="27" customWidth="1"/>
    <col min="2" max="2" width="17.453125" bestFit="1" customWidth="1"/>
    <col min="3" max="3" width="29.7265625" bestFit="1" customWidth="1"/>
    <col min="4" max="4" width="20.26953125" bestFit="1" customWidth="1"/>
  </cols>
  <sheetData>
    <row r="1" spans="1:6" ht="15" customHeight="1" x14ac:dyDescent="0.35">
      <c r="A1" s="5" t="s">
        <v>126</v>
      </c>
      <c r="B1" s="5"/>
      <c r="C1" s="5"/>
      <c r="D1" s="5"/>
      <c r="E1" s="5"/>
      <c r="F1" s="5"/>
    </row>
    <row r="2" spans="1:6" ht="15" thickBot="1" x14ac:dyDescent="0.4"/>
    <row r="3" spans="1:6" ht="15" thickBot="1" x14ac:dyDescent="0.4">
      <c r="A3" s="25" t="s">
        <v>33</v>
      </c>
      <c r="B3" s="24" t="s">
        <v>34</v>
      </c>
      <c r="C3" s="26" t="s">
        <v>35</v>
      </c>
      <c r="D3" s="22" t="s">
        <v>36</v>
      </c>
    </row>
    <row r="4" spans="1:6" x14ac:dyDescent="0.35">
      <c r="A4" s="15"/>
      <c r="B4" s="16"/>
      <c r="C4" s="16"/>
      <c r="D4" s="17"/>
    </row>
    <row r="5" spans="1:6" x14ac:dyDescent="0.35">
      <c r="A5" s="11"/>
      <c r="B5" s="9"/>
      <c r="C5" s="9"/>
      <c r="D5" s="12"/>
    </row>
    <row r="6" spans="1:6" x14ac:dyDescent="0.35">
      <c r="A6" s="11"/>
      <c r="B6" s="9"/>
      <c r="C6" s="9"/>
      <c r="D6" s="12"/>
    </row>
    <row r="7" spans="1:6" ht="15" thickBot="1" x14ac:dyDescent="0.4">
      <c r="A7" s="13"/>
      <c r="B7" s="14"/>
      <c r="C7" s="14"/>
      <c r="D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1FB04-4ED2-4B18-A34B-03DE0C22DCFB}">
  <sheetPr>
    <tabColor rgb="FFFFFF00"/>
  </sheetPr>
  <dimension ref="A1:L22"/>
  <sheetViews>
    <sheetView zoomScale="90" zoomScaleNormal="90" workbookViewId="0">
      <selection activeCell="B3" sqref="B3:C4"/>
    </sheetView>
  </sheetViews>
  <sheetFormatPr baseColWidth="10" defaultColWidth="10.81640625" defaultRowHeight="14.5" x14ac:dyDescent="0.35"/>
  <cols>
    <col min="1" max="1" width="10.81640625" style="124"/>
    <col min="2" max="2" width="9.54296875" style="124" bestFit="1" customWidth="1"/>
    <col min="3" max="3" width="28.7265625" style="124" bestFit="1" customWidth="1"/>
    <col min="4" max="5" width="8" style="124" customWidth="1"/>
    <col min="6" max="16384" width="10.81640625" style="124"/>
  </cols>
  <sheetData>
    <row r="1" spans="1:12" x14ac:dyDescent="0.35">
      <c r="A1" s="129" t="s">
        <v>72</v>
      </c>
    </row>
    <row r="3" spans="1:12" x14ac:dyDescent="0.35">
      <c r="B3" s="201" t="s">
        <v>0</v>
      </c>
      <c r="C3" s="202"/>
      <c r="D3" s="205">
        <f>'1'!A4</f>
        <v>1004</v>
      </c>
      <c r="E3" s="206"/>
    </row>
    <row r="4" spans="1:12" x14ac:dyDescent="0.35">
      <c r="B4" s="203"/>
      <c r="C4" s="204"/>
      <c r="D4" s="125" t="s">
        <v>53</v>
      </c>
      <c r="E4" s="125" t="s">
        <v>54</v>
      </c>
    </row>
    <row r="5" spans="1:12" x14ac:dyDescent="0.35">
      <c r="B5" s="126" t="s">
        <v>1</v>
      </c>
      <c r="C5" s="126" t="s">
        <v>155</v>
      </c>
      <c r="D5" s="127">
        <v>21.33</v>
      </c>
      <c r="E5" s="127">
        <v>20.74</v>
      </c>
      <c r="I5"/>
      <c r="J5"/>
      <c r="K5"/>
      <c r="L5"/>
    </row>
    <row r="6" spans="1:12" x14ac:dyDescent="0.35">
      <c r="B6" s="126" t="s">
        <v>1</v>
      </c>
      <c r="C6" s="126" t="s">
        <v>156</v>
      </c>
      <c r="D6" s="127">
        <f t="shared" ref="D6:E6" si="0">D5</f>
        <v>21.33</v>
      </c>
      <c r="E6" s="127">
        <f t="shared" si="0"/>
        <v>20.74</v>
      </c>
    </row>
    <row r="7" spans="1:12" x14ac:dyDescent="0.35">
      <c r="B7" s="126" t="s">
        <v>2</v>
      </c>
      <c r="C7" s="126" t="s">
        <v>155</v>
      </c>
      <c r="D7" s="127">
        <v>22.11</v>
      </c>
      <c r="E7" s="127">
        <v>20.74</v>
      </c>
    </row>
    <row r="8" spans="1:12" x14ac:dyDescent="0.35">
      <c r="B8" s="126" t="s">
        <v>2</v>
      </c>
      <c r="C8" s="126" t="s">
        <v>156</v>
      </c>
      <c r="D8" s="127">
        <v>22.11</v>
      </c>
      <c r="E8" s="127">
        <f t="shared" ref="E8" si="1">E6</f>
        <v>20.74</v>
      </c>
    </row>
    <row r="9" spans="1:12" ht="5.15" customHeight="1" x14ac:dyDescent="0.35"/>
    <row r="10" spans="1:12" x14ac:dyDescent="0.35">
      <c r="B10" s="126" t="s">
        <v>3</v>
      </c>
      <c r="C10" s="126" t="s">
        <v>155</v>
      </c>
      <c r="D10" s="128">
        <f t="shared" ref="D10:E10" si="2">IFERROR((D7-D5)/D5,0)</f>
        <v>3.6568213783403712E-2</v>
      </c>
      <c r="E10" s="128">
        <f t="shared" si="2"/>
        <v>0</v>
      </c>
    </row>
    <row r="11" spans="1:12" x14ac:dyDescent="0.35">
      <c r="B11" s="126" t="s">
        <v>3</v>
      </c>
      <c r="C11" s="126" t="s">
        <v>156</v>
      </c>
      <c r="D11" s="128">
        <f t="shared" ref="D11:E11" si="3">IFERROR((D8-D6)/D6,0)</f>
        <v>3.6568213783403712E-2</v>
      </c>
      <c r="E11" s="128">
        <f t="shared" si="3"/>
        <v>0</v>
      </c>
    </row>
    <row r="12" spans="1:12" ht="12.65" customHeight="1" x14ac:dyDescent="0.35"/>
    <row r="13" spans="1:12" x14ac:dyDescent="0.35">
      <c r="B13" s="126" t="s">
        <v>1</v>
      </c>
      <c r="C13" s="126" t="s">
        <v>157</v>
      </c>
      <c r="D13" s="199">
        <v>177282</v>
      </c>
      <c r="E13" s="200"/>
    </row>
    <row r="14" spans="1:12" x14ac:dyDescent="0.35">
      <c r="B14" s="126" t="s">
        <v>1</v>
      </c>
      <c r="C14" s="126" t="s">
        <v>4</v>
      </c>
      <c r="D14" s="199">
        <v>24247</v>
      </c>
      <c r="E14" s="200"/>
    </row>
    <row r="15" spans="1:12" x14ac:dyDescent="0.35">
      <c r="B15" s="126" t="s">
        <v>1</v>
      </c>
      <c r="C15" s="126" t="s">
        <v>5</v>
      </c>
      <c r="D15" s="199">
        <v>19531</v>
      </c>
      <c r="E15" s="200"/>
    </row>
    <row r="16" spans="1:12" x14ac:dyDescent="0.35">
      <c r="B16" s="126" t="s">
        <v>6</v>
      </c>
      <c r="C16" s="126" t="s">
        <v>157</v>
      </c>
      <c r="D16" s="199">
        <v>182039</v>
      </c>
      <c r="E16" s="200"/>
    </row>
    <row r="17" spans="2:5" x14ac:dyDescent="0.35">
      <c r="B17" s="126" t="s">
        <v>6</v>
      </c>
      <c r="C17" s="126" t="s">
        <v>4</v>
      </c>
      <c r="D17" s="199">
        <v>24870</v>
      </c>
      <c r="E17" s="200"/>
    </row>
    <row r="18" spans="2:5" x14ac:dyDescent="0.35">
      <c r="B18" s="126" t="s">
        <v>6</v>
      </c>
      <c r="C18" s="126" t="s">
        <v>5</v>
      </c>
      <c r="D18" s="199">
        <v>20031</v>
      </c>
      <c r="E18" s="200"/>
    </row>
    <row r="19" spans="2:5" ht="4" customHeight="1" x14ac:dyDescent="0.35"/>
    <row r="20" spans="2:5" x14ac:dyDescent="0.35">
      <c r="B20" s="126" t="s">
        <v>3</v>
      </c>
      <c r="C20" s="126" t="s">
        <v>157</v>
      </c>
      <c r="D20" s="198">
        <f t="shared" ref="D20" si="4">IFERROR((D16-D13)/D13,0)</f>
        <v>2.6832955404383976E-2</v>
      </c>
      <c r="E20" s="198"/>
    </row>
    <row r="21" spans="2:5" x14ac:dyDescent="0.35">
      <c r="B21" s="126" t="s">
        <v>3</v>
      </c>
      <c r="C21" s="126" t="s">
        <v>4</v>
      </c>
      <c r="D21" s="198">
        <f t="shared" ref="D21:D22" si="5">IFERROR((D17-D14)/D14,0)</f>
        <v>2.5693900276322845E-2</v>
      </c>
      <c r="E21" s="198"/>
    </row>
    <row r="22" spans="2:5" x14ac:dyDescent="0.35">
      <c r="B22" s="126" t="s">
        <v>3</v>
      </c>
      <c r="C22" s="126" t="s">
        <v>5</v>
      </c>
      <c r="D22" s="198">
        <f t="shared" si="5"/>
        <v>2.5600327684194357E-2</v>
      </c>
      <c r="E22" s="198"/>
    </row>
  </sheetData>
  <mergeCells count="11">
    <mergeCell ref="B3:C4"/>
    <mergeCell ref="D3:E3"/>
    <mergeCell ref="D13:E13"/>
    <mergeCell ref="D14:E14"/>
    <mergeCell ref="D15:E15"/>
    <mergeCell ref="D22:E22"/>
    <mergeCell ref="D16:E16"/>
    <mergeCell ref="D17:E17"/>
    <mergeCell ref="D18:E18"/>
    <mergeCell ref="D20:E20"/>
    <mergeCell ref="D21:E21"/>
  </mergeCells>
  <conditionalFormatting sqref="D20:E22">
    <cfRule type="cellIs" dxfId="11" priority="1" operator="lessThan">
      <formula>0</formula>
    </cfRule>
    <cfRule type="cellIs" dxfId="10" priority="2" operator="greaterThan">
      <formula>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08B17-D3FF-4EAC-AD5A-BA2AD75B94B6}">
  <dimension ref="A1:F5"/>
  <sheetViews>
    <sheetView zoomScaleNormal="100" workbookViewId="0">
      <selection activeCell="A3" sqref="A3:E5"/>
    </sheetView>
  </sheetViews>
  <sheetFormatPr baseColWidth="10" defaultRowHeight="14.5" x14ac:dyDescent="0.35"/>
  <cols>
    <col min="1" max="1" width="10.453125" customWidth="1"/>
    <col min="2" max="2" width="10.26953125" customWidth="1"/>
    <col min="3" max="3" width="13.453125" bestFit="1" customWidth="1"/>
    <col min="4" max="4" width="11.26953125" bestFit="1" customWidth="1"/>
    <col min="5" max="5" width="23" customWidth="1"/>
    <col min="6" max="14" width="4.54296875" bestFit="1" customWidth="1"/>
    <col min="15" max="15" width="5.54296875" customWidth="1"/>
  </cols>
  <sheetData>
    <row r="1" spans="1:6" x14ac:dyDescent="0.35">
      <c r="A1" s="5" t="s">
        <v>129</v>
      </c>
      <c r="B1" s="5"/>
      <c r="C1" s="5"/>
      <c r="D1" s="5"/>
      <c r="E1" s="5"/>
      <c r="F1" s="5"/>
    </row>
    <row r="2" spans="1:6" ht="15" thickBot="1" x14ac:dyDescent="0.4"/>
    <row r="3" spans="1:6" ht="15" thickBot="1" x14ac:dyDescent="0.4">
      <c r="A3" s="181" t="s">
        <v>50</v>
      </c>
      <c r="B3" s="182" t="s">
        <v>14</v>
      </c>
      <c r="C3" s="183" t="s">
        <v>202</v>
      </c>
      <c r="D3" s="183" t="s">
        <v>203</v>
      </c>
      <c r="E3" s="182" t="s">
        <v>204</v>
      </c>
    </row>
    <row r="4" spans="1:6" ht="15" thickBot="1" x14ac:dyDescent="0.4">
      <c r="A4" s="179">
        <v>1004</v>
      </c>
      <c r="B4" s="184" t="s">
        <v>53</v>
      </c>
      <c r="C4" s="185">
        <v>7.5899999999999995E-2</v>
      </c>
      <c r="D4" s="185">
        <v>0.13750000000000001</v>
      </c>
      <c r="E4" s="185">
        <v>0.1217</v>
      </c>
    </row>
    <row r="5" spans="1:6" ht="15" thickBot="1" x14ac:dyDescent="0.4">
      <c r="A5" s="179">
        <v>1004</v>
      </c>
      <c r="B5" s="184" t="s">
        <v>54</v>
      </c>
      <c r="C5" s="185">
        <v>0.2177</v>
      </c>
      <c r="D5" s="185">
        <v>0.18720000000000001</v>
      </c>
      <c r="E5" s="185">
        <v>0.1976</v>
      </c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DDCD8-466B-4933-A219-C212AAB93C12}">
  <sheetPr>
    <tabColor rgb="FFFFFF00"/>
  </sheetPr>
  <dimension ref="A1:D4"/>
  <sheetViews>
    <sheetView zoomScaleNormal="100" workbookViewId="0">
      <selection activeCell="B4" sqref="B4"/>
    </sheetView>
  </sheetViews>
  <sheetFormatPr baseColWidth="10" defaultRowHeight="14.5" x14ac:dyDescent="0.35"/>
  <cols>
    <col min="1" max="1" width="13.7265625" customWidth="1"/>
    <col min="2" max="2" width="38.54296875" bestFit="1" customWidth="1"/>
    <col min="3" max="3" width="21.7265625" bestFit="1" customWidth="1"/>
  </cols>
  <sheetData>
    <row r="1" spans="1:4" x14ac:dyDescent="0.35">
      <c r="A1" s="5" t="s">
        <v>130</v>
      </c>
      <c r="B1" s="5"/>
      <c r="C1" s="5"/>
      <c r="D1" s="5"/>
    </row>
    <row r="2" spans="1:4" ht="15" thickBot="1" x14ac:dyDescent="0.4"/>
    <row r="3" spans="1:4" ht="15" thickBot="1" x14ac:dyDescent="0.4">
      <c r="A3" s="109" t="s">
        <v>50</v>
      </c>
      <c r="B3" s="110" t="s">
        <v>131</v>
      </c>
    </row>
    <row r="4" spans="1:4" x14ac:dyDescent="0.35">
      <c r="A4" s="102">
        <f>'1'!A4</f>
        <v>1004</v>
      </c>
      <c r="B4" s="105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FFFF00"/>
  </sheetPr>
  <dimension ref="A1:E5"/>
  <sheetViews>
    <sheetView zoomScale="85" zoomScaleNormal="85" workbookViewId="0">
      <selection activeCell="E17" sqref="E17"/>
    </sheetView>
  </sheetViews>
  <sheetFormatPr baseColWidth="10" defaultRowHeight="14.5" x14ac:dyDescent="0.35"/>
  <cols>
    <col min="2" max="2" width="11.453125" customWidth="1"/>
    <col min="3" max="3" width="10.54296875" customWidth="1"/>
    <col min="4" max="4" width="10.453125" customWidth="1"/>
    <col min="5" max="5" width="45" customWidth="1"/>
  </cols>
  <sheetData>
    <row r="1" spans="1:5" x14ac:dyDescent="0.35">
      <c r="A1" s="5" t="s">
        <v>135</v>
      </c>
      <c r="B1" s="5"/>
      <c r="C1" s="78"/>
      <c r="D1" s="5"/>
      <c r="E1" s="5"/>
    </row>
    <row r="2" spans="1:5" ht="15" thickBot="1" x14ac:dyDescent="0.4">
      <c r="C2" s="79"/>
    </row>
    <row r="3" spans="1:5" ht="29" x14ac:dyDescent="0.35">
      <c r="A3" s="82" t="s">
        <v>13</v>
      </c>
      <c r="B3" s="80" t="s">
        <v>132</v>
      </c>
      <c r="C3" s="80" t="s">
        <v>133</v>
      </c>
      <c r="D3" s="80" t="s">
        <v>81</v>
      </c>
      <c r="E3" s="81" t="s">
        <v>134</v>
      </c>
    </row>
    <row r="4" spans="1:5" x14ac:dyDescent="0.35">
      <c r="A4" s="43"/>
      <c r="B4" s="146"/>
      <c r="C4" s="43"/>
      <c r="D4" s="146"/>
      <c r="E4" s="147"/>
    </row>
    <row r="5" spans="1:5" x14ac:dyDescent="0.35">
      <c r="A5" s="43"/>
      <c r="B5" s="43"/>
      <c r="C5" s="43"/>
      <c r="D5" s="146"/>
      <c r="E5" s="147"/>
    </row>
  </sheetData>
  <conditionalFormatting sqref="D4:D5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1:C15"/>
  <sheetViews>
    <sheetView workbookViewId="0">
      <selection activeCell="C15" sqref="C15"/>
    </sheetView>
  </sheetViews>
  <sheetFormatPr baseColWidth="10" defaultColWidth="10.81640625" defaultRowHeight="14.5" x14ac:dyDescent="0.35"/>
  <cols>
    <col min="1" max="1" width="7.54296875" style="124" customWidth="1"/>
    <col min="2" max="2" width="47.26953125" style="124" bestFit="1" customWidth="1"/>
    <col min="3" max="3" width="13.453125" style="124" customWidth="1"/>
    <col min="4" max="16384" width="10.81640625" style="124"/>
  </cols>
  <sheetData>
    <row r="1" spans="1:3" ht="15" thickBot="1" x14ac:dyDescent="0.4"/>
    <row r="2" spans="1:3" ht="30" customHeight="1" thickBot="1" x14ac:dyDescent="0.4">
      <c r="A2" s="181" t="s">
        <v>164</v>
      </c>
      <c r="B2" s="182" t="s">
        <v>145</v>
      </c>
      <c r="C2" s="182" t="s">
        <v>165</v>
      </c>
    </row>
    <row r="3" spans="1:3" ht="15" thickBot="1" x14ac:dyDescent="0.4">
      <c r="A3" s="187">
        <v>4.0999999999999996</v>
      </c>
      <c r="B3" s="188" t="s">
        <v>166</v>
      </c>
      <c r="C3" s="186" t="s">
        <v>205</v>
      </c>
    </row>
    <row r="4" spans="1:3" ht="15" thickBot="1" x14ac:dyDescent="0.4">
      <c r="A4" s="187" t="s">
        <v>167</v>
      </c>
      <c r="B4" s="188" t="s">
        <v>128</v>
      </c>
      <c r="C4" s="186" t="s">
        <v>205</v>
      </c>
    </row>
    <row r="5" spans="1:3" ht="15" thickBot="1" x14ac:dyDescent="0.4">
      <c r="A5" s="187" t="s">
        <v>168</v>
      </c>
      <c r="B5" s="188" t="s">
        <v>169</v>
      </c>
      <c r="C5" s="186" t="s">
        <v>205</v>
      </c>
    </row>
    <row r="6" spans="1:3" ht="15" thickBot="1" x14ac:dyDescent="0.4">
      <c r="A6" s="187" t="s">
        <v>170</v>
      </c>
      <c r="B6" s="188" t="s">
        <v>147</v>
      </c>
      <c r="C6" s="186" t="s">
        <v>205</v>
      </c>
    </row>
    <row r="7" spans="1:3" ht="15" thickBot="1" x14ac:dyDescent="0.4">
      <c r="A7" s="187" t="s">
        <v>171</v>
      </c>
      <c r="B7" s="188" t="s">
        <v>148</v>
      </c>
      <c r="C7" s="186" t="s">
        <v>205</v>
      </c>
    </row>
    <row r="8" spans="1:3" ht="15" thickBot="1" x14ac:dyDescent="0.4">
      <c r="A8" s="187" t="s">
        <v>172</v>
      </c>
      <c r="B8" s="188" t="s">
        <v>173</v>
      </c>
      <c r="C8" s="186" t="s">
        <v>205</v>
      </c>
    </row>
    <row r="9" spans="1:3" ht="15" thickBot="1" x14ac:dyDescent="0.4">
      <c r="A9" s="187" t="s">
        <v>174</v>
      </c>
      <c r="B9" s="188" t="s">
        <v>175</v>
      </c>
      <c r="C9" s="186" t="s">
        <v>205</v>
      </c>
    </row>
    <row r="10" spans="1:3" ht="15" thickBot="1" x14ac:dyDescent="0.4">
      <c r="A10" s="187" t="s">
        <v>176</v>
      </c>
      <c r="B10" s="188" t="s">
        <v>149</v>
      </c>
      <c r="C10" s="186" t="s">
        <v>205</v>
      </c>
    </row>
    <row r="11" spans="1:3" ht="15" thickBot="1" x14ac:dyDescent="0.4">
      <c r="A11" s="187">
        <v>4.2</v>
      </c>
      <c r="B11" s="188" t="s">
        <v>150</v>
      </c>
      <c r="C11" s="186" t="s">
        <v>205</v>
      </c>
    </row>
    <row r="12" spans="1:3" ht="15" thickBot="1" x14ac:dyDescent="0.4">
      <c r="A12" s="187">
        <v>4.3</v>
      </c>
      <c r="B12" s="188" t="s">
        <v>151</v>
      </c>
      <c r="C12" s="186" t="s">
        <v>205</v>
      </c>
    </row>
    <row r="13" spans="1:3" ht="15" thickBot="1" x14ac:dyDescent="0.4">
      <c r="A13" s="187">
        <v>4.4000000000000004</v>
      </c>
      <c r="B13" s="188" t="s">
        <v>152</v>
      </c>
      <c r="C13" s="186" t="s">
        <v>205</v>
      </c>
    </row>
    <row r="14" spans="1:3" ht="15" thickBot="1" x14ac:dyDescent="0.4">
      <c r="A14" s="187">
        <v>4.5</v>
      </c>
      <c r="B14" s="188" t="s">
        <v>153</v>
      </c>
      <c r="C14" s="186" t="s">
        <v>205</v>
      </c>
    </row>
    <row r="15" spans="1:3" ht="15" thickBot="1" x14ac:dyDescent="0.4">
      <c r="A15" s="187">
        <v>4.5999999999999996</v>
      </c>
      <c r="B15" s="188" t="s">
        <v>177</v>
      </c>
      <c r="C15" s="186" t="s">
        <v>205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6F88F-1BAC-49B6-A846-DEC0A8E740DA}">
  <dimension ref="A1:G7"/>
  <sheetViews>
    <sheetView zoomScaleNormal="100" workbookViewId="0"/>
  </sheetViews>
  <sheetFormatPr baseColWidth="10" defaultRowHeight="14.5" x14ac:dyDescent="0.35"/>
  <cols>
    <col min="1" max="1" width="5.1796875" customWidth="1"/>
    <col min="7" max="7" width="14.453125" customWidth="1"/>
  </cols>
  <sheetData>
    <row r="1" spans="1:7" x14ac:dyDescent="0.35">
      <c r="A1" s="5" t="s">
        <v>71</v>
      </c>
      <c r="B1" s="5"/>
      <c r="C1" s="5"/>
      <c r="D1" s="5"/>
    </row>
    <row r="2" spans="1:7" ht="15" thickBot="1" x14ac:dyDescent="0.4"/>
    <row r="3" spans="1:7" ht="43.5" customHeight="1" thickBot="1" x14ac:dyDescent="0.4">
      <c r="A3" s="23" t="s">
        <v>37</v>
      </c>
      <c r="B3" s="24" t="s">
        <v>38</v>
      </c>
      <c r="C3" s="24" t="s">
        <v>39</v>
      </c>
      <c r="D3" s="24" t="s">
        <v>40</v>
      </c>
      <c r="E3" s="24" t="s">
        <v>41</v>
      </c>
      <c r="F3" s="24" t="s">
        <v>42</v>
      </c>
      <c r="G3" s="27" t="s">
        <v>70</v>
      </c>
    </row>
    <row r="4" spans="1:7" x14ac:dyDescent="0.35">
      <c r="A4" s="46">
        <v>1</v>
      </c>
      <c r="B4" s="58"/>
      <c r="C4" s="58"/>
      <c r="D4" s="59"/>
      <c r="E4" s="16"/>
      <c r="F4" s="16"/>
      <c r="G4" s="17"/>
    </row>
    <row r="5" spans="1:7" x14ac:dyDescent="0.35">
      <c r="A5" s="44">
        <v>2</v>
      </c>
      <c r="B5" s="43"/>
      <c r="C5" s="43"/>
      <c r="D5" s="43"/>
      <c r="E5" s="43"/>
      <c r="F5" s="43"/>
      <c r="G5" s="8"/>
    </row>
    <row r="6" spans="1:7" x14ac:dyDescent="0.35">
      <c r="A6" s="44">
        <v>3</v>
      </c>
      <c r="B6" s="43"/>
      <c r="C6" s="43"/>
      <c r="D6" s="43"/>
      <c r="E6" s="43"/>
      <c r="F6" s="43"/>
      <c r="G6" s="8"/>
    </row>
    <row r="7" spans="1:7" ht="15" thickBot="1" x14ac:dyDescent="0.4">
      <c r="A7" s="45">
        <v>4</v>
      </c>
      <c r="B7" s="6"/>
      <c r="C7" s="6"/>
      <c r="D7" s="6"/>
      <c r="E7" s="6"/>
      <c r="F7" s="6"/>
      <c r="G7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118F9-ABA9-4CA2-A774-8ECFABA86BE2}">
  <sheetPr>
    <tabColor rgb="FF92D050"/>
  </sheetPr>
  <dimension ref="A1:Q6"/>
  <sheetViews>
    <sheetView zoomScale="80" zoomScaleNormal="80" workbookViewId="0"/>
  </sheetViews>
  <sheetFormatPr baseColWidth="10" defaultRowHeight="14.5" x14ac:dyDescent="0.35"/>
  <cols>
    <col min="1" max="1" width="17.81640625" customWidth="1"/>
    <col min="2" max="2" width="34.26953125" bestFit="1" customWidth="1"/>
    <col min="5" max="5" width="24" bestFit="1" customWidth="1"/>
    <col min="6" max="6" width="16" bestFit="1" customWidth="1"/>
    <col min="7" max="7" width="24.26953125" bestFit="1" customWidth="1"/>
    <col min="10" max="10" width="28.26953125" bestFit="1" customWidth="1"/>
    <col min="11" max="11" width="19.26953125" bestFit="1" customWidth="1"/>
    <col min="12" max="12" width="22.26953125" bestFit="1" customWidth="1"/>
    <col min="13" max="13" width="40" bestFit="1" customWidth="1"/>
  </cols>
  <sheetData>
    <row r="1" spans="1:17" x14ac:dyDescent="0.35">
      <c r="A1" s="5" t="s">
        <v>73</v>
      </c>
      <c r="B1" s="5"/>
      <c r="C1" s="5"/>
      <c r="D1" s="5"/>
    </row>
    <row r="3" spans="1:17" ht="27" x14ac:dyDescent="0.35">
      <c r="A3" s="166" t="s">
        <v>190</v>
      </c>
      <c r="B3" s="167" t="s">
        <v>49</v>
      </c>
      <c r="C3" s="167" t="s">
        <v>191</v>
      </c>
      <c r="D3" s="166" t="s">
        <v>14</v>
      </c>
      <c r="E3" s="166" t="s">
        <v>74</v>
      </c>
      <c r="F3" s="166" t="s">
        <v>189</v>
      </c>
      <c r="G3" s="166" t="s">
        <v>52</v>
      </c>
      <c r="H3" s="163"/>
      <c r="I3" s="163"/>
      <c r="J3" s="163"/>
      <c r="K3" s="163"/>
      <c r="L3" s="163"/>
      <c r="M3" s="163"/>
      <c r="N3" s="163"/>
      <c r="O3" s="163"/>
      <c r="P3" s="163"/>
      <c r="Q3" s="163"/>
    </row>
    <row r="6" spans="1:17" ht="50" x14ac:dyDescent="0.35">
      <c r="A6" s="165" t="s">
        <v>49</v>
      </c>
      <c r="B6" s="165" t="s">
        <v>50</v>
      </c>
      <c r="C6" s="165" t="s">
        <v>51</v>
      </c>
      <c r="D6" s="164" t="s">
        <v>180</v>
      </c>
      <c r="E6" s="164" t="s">
        <v>181</v>
      </c>
      <c r="F6" s="164" t="s">
        <v>182</v>
      </c>
      <c r="G6" s="164" t="s">
        <v>183</v>
      </c>
      <c r="H6" s="164" t="s">
        <v>23</v>
      </c>
      <c r="I6" s="164" t="s">
        <v>184</v>
      </c>
      <c r="J6" s="164" t="s">
        <v>40</v>
      </c>
      <c r="K6" s="164" t="s">
        <v>185</v>
      </c>
      <c r="L6" s="164" t="s">
        <v>186</v>
      </c>
      <c r="M6" s="164" t="s">
        <v>24</v>
      </c>
      <c r="N6" s="164" t="s">
        <v>187</v>
      </c>
      <c r="O6" s="164" t="s">
        <v>188</v>
      </c>
      <c r="P6" s="164" t="s">
        <v>189</v>
      </c>
      <c r="Q6" s="164" t="s">
        <v>52</v>
      </c>
    </row>
  </sheetData>
  <phoneticPr fontId="1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B582F-6673-49CF-A495-8F36313D4011}">
  <sheetPr>
    <tabColor rgb="FF92D050"/>
  </sheetPr>
  <dimension ref="A1:F6"/>
  <sheetViews>
    <sheetView zoomScaleNormal="100" workbookViewId="0"/>
  </sheetViews>
  <sheetFormatPr baseColWidth="10" defaultRowHeight="14.5" x14ac:dyDescent="0.35"/>
  <cols>
    <col min="1" max="1" width="11" customWidth="1"/>
    <col min="2" max="2" width="7.1796875" bestFit="1" customWidth="1"/>
    <col min="3" max="3" width="14.1796875" bestFit="1" customWidth="1"/>
    <col min="4" max="4" width="14.81640625" bestFit="1" customWidth="1"/>
    <col min="5" max="5" width="25.54296875" bestFit="1" customWidth="1"/>
    <col min="6" max="6" width="16" bestFit="1" customWidth="1"/>
    <col min="7" max="11" width="10.453125" customWidth="1"/>
  </cols>
  <sheetData>
    <row r="1" spans="1:6" x14ac:dyDescent="0.35">
      <c r="A1" s="5" t="s">
        <v>75</v>
      </c>
      <c r="B1" s="5"/>
      <c r="C1" s="5"/>
      <c r="D1" s="5"/>
      <c r="E1" s="5"/>
    </row>
    <row r="2" spans="1:6" ht="15" thickBot="1" x14ac:dyDescent="0.4"/>
    <row r="3" spans="1:6" ht="39" customHeight="1" x14ac:dyDescent="0.35">
      <c r="A3" s="82" t="s">
        <v>50</v>
      </c>
      <c r="B3" s="80" t="s">
        <v>14</v>
      </c>
      <c r="C3" s="80" t="s">
        <v>76</v>
      </c>
      <c r="D3" s="80" t="s">
        <v>77</v>
      </c>
      <c r="E3" s="80" t="s">
        <v>80</v>
      </c>
      <c r="F3" s="81" t="s">
        <v>78</v>
      </c>
    </row>
    <row r="4" spans="1:6" x14ac:dyDescent="0.35">
      <c r="A4" s="209">
        <f>'1'!A4</f>
        <v>1004</v>
      </c>
      <c r="B4" s="86" t="s">
        <v>53</v>
      </c>
      <c r="C4" s="127">
        <v>0</v>
      </c>
      <c r="D4" s="127">
        <v>0</v>
      </c>
      <c r="E4" s="127">
        <v>0</v>
      </c>
      <c r="F4" s="162">
        <v>0</v>
      </c>
    </row>
    <row r="5" spans="1:6" ht="15" thickBot="1" x14ac:dyDescent="0.4">
      <c r="A5" s="210"/>
      <c r="B5" s="98" t="s">
        <v>54</v>
      </c>
      <c r="C5" s="127">
        <v>0</v>
      </c>
      <c r="D5" s="127">
        <v>0</v>
      </c>
      <c r="E5" s="127">
        <v>0</v>
      </c>
      <c r="F5" s="162">
        <v>0</v>
      </c>
    </row>
    <row r="6" spans="1:6" ht="15" thickBot="1" x14ac:dyDescent="0.4">
      <c r="A6" s="207" t="s">
        <v>79</v>
      </c>
      <c r="B6" s="208"/>
      <c r="C6" s="83">
        <v>0</v>
      </c>
      <c r="D6" s="83">
        <v>0</v>
      </c>
      <c r="E6" s="83">
        <v>0</v>
      </c>
      <c r="F6" s="47">
        <v>0</v>
      </c>
    </row>
  </sheetData>
  <mergeCells count="2">
    <mergeCell ref="A6:B6"/>
    <mergeCell ref="A4:A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7A841-15E4-4396-B4ED-8095672A918B}">
  <sheetPr>
    <tabColor rgb="FFFFFF00"/>
  </sheetPr>
  <dimension ref="A1:AM29"/>
  <sheetViews>
    <sheetView zoomScale="85" zoomScaleNormal="85" workbookViewId="0"/>
  </sheetViews>
  <sheetFormatPr baseColWidth="10" defaultRowHeight="14.5" x14ac:dyDescent="0.35"/>
  <cols>
    <col min="1" max="1" width="14.81640625" customWidth="1"/>
    <col min="2" max="2" width="9.7265625" customWidth="1"/>
    <col min="3" max="3" width="10.453125" customWidth="1"/>
    <col min="4" max="4" width="5.7265625" customWidth="1"/>
    <col min="5" max="39" width="3.453125" customWidth="1"/>
  </cols>
  <sheetData>
    <row r="1" spans="1:13" x14ac:dyDescent="0.35">
      <c r="A1" s="4" t="s">
        <v>83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3" x14ac:dyDescent="0.35">
      <c r="A2" s="84"/>
      <c r="B2" s="84"/>
      <c r="C2" s="84"/>
      <c r="D2" s="4"/>
      <c r="E2" s="4"/>
      <c r="F2" s="4"/>
      <c r="G2" s="4"/>
      <c r="H2" s="4"/>
      <c r="I2" s="4"/>
      <c r="J2" s="4"/>
      <c r="K2" s="4"/>
      <c r="L2" s="4"/>
      <c r="M2" s="85"/>
    </row>
    <row r="4" spans="1:13" ht="15" thickBot="1" x14ac:dyDescent="0.4"/>
    <row r="5" spans="1:13" ht="15" customHeight="1" thickBot="1" x14ac:dyDescent="0.4">
      <c r="D5" s="214" t="s">
        <v>43</v>
      </c>
      <c r="E5" s="215"/>
      <c r="F5" s="215"/>
      <c r="G5" s="215"/>
      <c r="H5" s="215"/>
      <c r="I5" s="215"/>
      <c r="J5" s="215"/>
      <c r="K5" s="215"/>
      <c r="L5" s="216"/>
    </row>
    <row r="6" spans="1:13" ht="36.5" thickBot="1" x14ac:dyDescent="0.4">
      <c r="D6" s="149" t="s">
        <v>7</v>
      </c>
      <c r="E6" s="150" t="s">
        <v>8</v>
      </c>
      <c r="F6" s="150" t="s">
        <v>9</v>
      </c>
      <c r="G6" s="150" t="s">
        <v>10</v>
      </c>
      <c r="H6" s="150" t="s">
        <v>11</v>
      </c>
      <c r="I6" s="150" t="s">
        <v>12</v>
      </c>
      <c r="J6" s="151" t="s">
        <v>178</v>
      </c>
      <c r="K6" s="151" t="s">
        <v>179</v>
      </c>
      <c r="L6" s="152" t="s">
        <v>16</v>
      </c>
    </row>
    <row r="7" spans="1:13" ht="15" thickBot="1" x14ac:dyDescent="0.4">
      <c r="D7" s="168">
        <v>0.22916666666666666</v>
      </c>
      <c r="E7" s="169">
        <v>0.27083333333333331</v>
      </c>
      <c r="F7" s="169">
        <v>0.33333333333333331</v>
      </c>
      <c r="G7" s="169">
        <v>0.39583333333333331</v>
      </c>
      <c r="H7" s="169">
        <v>0.52083333333333337</v>
      </c>
      <c r="I7" s="169">
        <v>0.58333333333333337</v>
      </c>
      <c r="J7" s="169">
        <v>0.6875</v>
      </c>
      <c r="K7" s="169">
        <v>0.77083333333333337</v>
      </c>
      <c r="L7" s="170">
        <v>0.85416666666666663</v>
      </c>
    </row>
    <row r="8" spans="1:13" ht="15" thickBot="1" x14ac:dyDescent="0.4">
      <c r="A8" s="143" t="s">
        <v>0</v>
      </c>
      <c r="B8" s="112" t="s">
        <v>50</v>
      </c>
      <c r="C8" s="148" t="s">
        <v>14</v>
      </c>
      <c r="D8" s="171">
        <v>0.27013888888888887</v>
      </c>
      <c r="E8" s="172">
        <v>0.33263888888888887</v>
      </c>
      <c r="F8" s="172">
        <v>0.39513888888888887</v>
      </c>
      <c r="G8" s="172">
        <v>0.52013888888888882</v>
      </c>
      <c r="H8" s="172">
        <v>0.58263888888888882</v>
      </c>
      <c r="I8" s="172">
        <v>0.68680555555555556</v>
      </c>
      <c r="J8" s="172">
        <v>0.77083333333333337</v>
      </c>
      <c r="K8" s="172">
        <v>0.8534722222222223</v>
      </c>
      <c r="L8" s="173">
        <v>0.95763888888888893</v>
      </c>
    </row>
    <row r="9" spans="1:13" x14ac:dyDescent="0.35">
      <c r="A9" s="217" t="s">
        <v>1</v>
      </c>
      <c r="B9" s="117">
        <f>'1'!$A$4</f>
        <v>1004</v>
      </c>
      <c r="C9" s="116" t="s">
        <v>55</v>
      </c>
      <c r="D9" s="133"/>
      <c r="E9" s="133"/>
      <c r="F9" s="133"/>
      <c r="G9" s="133"/>
      <c r="H9" s="133"/>
      <c r="I9" s="133"/>
      <c r="J9" s="159"/>
      <c r="K9" s="159"/>
      <c r="L9" s="134"/>
    </row>
    <row r="10" spans="1:13" x14ac:dyDescent="0.35">
      <c r="A10" s="212"/>
      <c r="B10" s="117">
        <f>'1'!$A$4</f>
        <v>1004</v>
      </c>
      <c r="C10" s="117" t="s">
        <v>54</v>
      </c>
      <c r="D10" s="135"/>
      <c r="E10" s="135"/>
      <c r="F10" s="135"/>
      <c r="G10" s="135"/>
      <c r="H10" s="135"/>
      <c r="I10" s="135"/>
      <c r="J10" s="153"/>
      <c r="K10" s="153"/>
      <c r="L10" s="136"/>
    </row>
    <row r="11" spans="1:13" x14ac:dyDescent="0.35">
      <c r="A11" s="212" t="s">
        <v>2</v>
      </c>
      <c r="B11" s="117">
        <f>'1'!$A$4</f>
        <v>1004</v>
      </c>
      <c r="C11" s="117" t="s">
        <v>55</v>
      </c>
      <c r="D11" s="154"/>
      <c r="E11" s="154"/>
      <c r="F11" s="154"/>
      <c r="G11" s="154"/>
      <c r="H11" s="154"/>
      <c r="I11" s="154"/>
      <c r="J11" s="155"/>
      <c r="K11" s="155"/>
      <c r="L11" s="156"/>
    </row>
    <row r="12" spans="1:13" x14ac:dyDescent="0.35">
      <c r="A12" s="212"/>
      <c r="B12" s="117">
        <f>'1'!$A$4</f>
        <v>1004</v>
      </c>
      <c r="C12" s="117" t="s">
        <v>54</v>
      </c>
      <c r="D12" s="154"/>
      <c r="E12" s="154"/>
      <c r="F12" s="154"/>
      <c r="G12" s="154"/>
      <c r="H12" s="154"/>
      <c r="I12" s="154"/>
      <c r="J12" s="155"/>
      <c r="K12" s="155"/>
      <c r="L12" s="156"/>
    </row>
    <row r="13" spans="1:13" x14ac:dyDescent="0.35">
      <c r="A13" s="212" t="s">
        <v>81</v>
      </c>
      <c r="B13" s="117">
        <f>'1'!$A$4</f>
        <v>1004</v>
      </c>
      <c r="C13" s="117" t="s">
        <v>55</v>
      </c>
      <c r="D13" s="154">
        <f>D11-D9</f>
        <v>0</v>
      </c>
      <c r="E13" s="154">
        <f t="shared" ref="E13:L13" si="0">E11-E9</f>
        <v>0</v>
      </c>
      <c r="F13" s="154">
        <f t="shared" si="0"/>
        <v>0</v>
      </c>
      <c r="G13" s="154">
        <f t="shared" si="0"/>
        <v>0</v>
      </c>
      <c r="H13" s="154">
        <f t="shared" si="0"/>
        <v>0</v>
      </c>
      <c r="I13" s="154">
        <f t="shared" si="0"/>
        <v>0</v>
      </c>
      <c r="J13" s="154">
        <f t="shared" si="0"/>
        <v>0</v>
      </c>
      <c r="K13" s="154">
        <f t="shared" si="0"/>
        <v>0</v>
      </c>
      <c r="L13" s="156">
        <f t="shared" si="0"/>
        <v>0</v>
      </c>
    </row>
    <row r="14" spans="1:13" ht="15" thickBot="1" x14ac:dyDescent="0.4">
      <c r="A14" s="213"/>
      <c r="B14" s="101">
        <f>'1'!$A$4</f>
        <v>1004</v>
      </c>
      <c r="C14" s="101" t="s">
        <v>54</v>
      </c>
      <c r="D14" s="157">
        <f>D12-D10</f>
        <v>0</v>
      </c>
      <c r="E14" s="157">
        <f t="shared" ref="E14:L14" si="1">E12-E10</f>
        <v>0</v>
      </c>
      <c r="F14" s="157">
        <f t="shared" si="1"/>
        <v>0</v>
      </c>
      <c r="G14" s="157">
        <f t="shared" si="1"/>
        <v>0</v>
      </c>
      <c r="H14" s="157">
        <f t="shared" si="1"/>
        <v>0</v>
      </c>
      <c r="I14" s="157">
        <f t="shared" si="1"/>
        <v>0</v>
      </c>
      <c r="J14" s="157">
        <f t="shared" si="1"/>
        <v>0</v>
      </c>
      <c r="K14" s="157">
        <f t="shared" si="1"/>
        <v>0</v>
      </c>
      <c r="L14" s="158">
        <f t="shared" si="1"/>
        <v>0</v>
      </c>
    </row>
    <row r="18" spans="2:39" ht="43.5" x14ac:dyDescent="0.35">
      <c r="B18" s="192"/>
      <c r="C18" s="193" t="s">
        <v>206</v>
      </c>
      <c r="D18" s="193" t="s">
        <v>207</v>
      </c>
      <c r="E18" s="194">
        <v>0.22916666666666666</v>
      </c>
      <c r="F18" s="194">
        <v>0.25</v>
      </c>
      <c r="G18" s="194">
        <v>0.27083333333333331</v>
      </c>
      <c r="H18" s="194">
        <v>0.29166666666666669</v>
      </c>
      <c r="I18" s="194">
        <v>0.3125</v>
      </c>
      <c r="J18" s="194">
        <v>0.33333333333333331</v>
      </c>
      <c r="K18" s="194">
        <v>0.35416666666666669</v>
      </c>
      <c r="L18" s="194">
        <v>0.375</v>
      </c>
      <c r="M18" s="194">
        <v>0.39583333333333331</v>
      </c>
      <c r="N18" s="194">
        <v>0.41666666666666669</v>
      </c>
      <c r="O18" s="194">
        <v>0.4375</v>
      </c>
      <c r="P18" s="194">
        <v>0.45833333333333331</v>
      </c>
      <c r="Q18" s="194">
        <v>0.47916666666666669</v>
      </c>
      <c r="R18" s="194">
        <v>0.5</v>
      </c>
      <c r="S18" s="194">
        <v>0.52083333333333337</v>
      </c>
      <c r="T18" s="194">
        <v>0.54166666666666663</v>
      </c>
      <c r="U18" s="194">
        <v>0.5625</v>
      </c>
      <c r="V18" s="194">
        <v>0.58333333333333337</v>
      </c>
      <c r="W18" s="194">
        <v>0.60416666666666663</v>
      </c>
      <c r="X18" s="194">
        <v>0.625</v>
      </c>
      <c r="Y18" s="194">
        <v>0.64583333333333337</v>
      </c>
      <c r="Z18" s="194">
        <v>0.66666666666666663</v>
      </c>
      <c r="AA18" s="194">
        <v>0.6875</v>
      </c>
      <c r="AB18" s="194">
        <v>0.70833333333333337</v>
      </c>
      <c r="AC18" s="194">
        <v>0.72916666666666663</v>
      </c>
      <c r="AD18" s="194">
        <v>0.75</v>
      </c>
      <c r="AE18" s="194">
        <v>0.77083333333333337</v>
      </c>
      <c r="AF18" s="194">
        <v>0.79166666666666663</v>
      </c>
      <c r="AG18" s="194">
        <v>0.8125</v>
      </c>
      <c r="AH18" s="194">
        <v>0.83333333333333337</v>
      </c>
      <c r="AI18" s="194">
        <v>0.85416666666666663</v>
      </c>
      <c r="AJ18" s="194">
        <v>0.875</v>
      </c>
      <c r="AK18" s="194">
        <v>0.89583333333333337</v>
      </c>
      <c r="AL18" s="194">
        <v>0.91666666666666663</v>
      </c>
      <c r="AM18" s="194">
        <v>0.9375</v>
      </c>
    </row>
    <row r="19" spans="2:39" x14ac:dyDescent="0.35">
      <c r="B19" s="211" t="s">
        <v>1</v>
      </c>
      <c r="C19" s="191">
        <v>104</v>
      </c>
      <c r="D19" s="190" t="s">
        <v>53</v>
      </c>
      <c r="E19" s="190">
        <v>3</v>
      </c>
      <c r="F19" s="190">
        <v>4</v>
      </c>
      <c r="G19" s="190">
        <v>6</v>
      </c>
      <c r="H19" s="190">
        <v>4</v>
      </c>
      <c r="I19" s="190">
        <v>5</v>
      </c>
      <c r="J19" s="190">
        <v>5</v>
      </c>
      <c r="K19" s="190">
        <v>5</v>
      </c>
      <c r="L19" s="190">
        <v>6</v>
      </c>
      <c r="M19" s="190">
        <v>5</v>
      </c>
      <c r="N19" s="190">
        <v>5</v>
      </c>
      <c r="O19" s="190">
        <v>5</v>
      </c>
      <c r="P19" s="190">
        <v>5</v>
      </c>
      <c r="Q19" s="190">
        <v>5</v>
      </c>
      <c r="R19" s="190">
        <v>5</v>
      </c>
      <c r="S19" s="190">
        <v>5</v>
      </c>
      <c r="T19" s="190">
        <v>5</v>
      </c>
      <c r="U19" s="190">
        <v>5</v>
      </c>
      <c r="V19" s="190">
        <v>5</v>
      </c>
      <c r="W19" s="190">
        <v>5</v>
      </c>
      <c r="X19" s="190">
        <v>5</v>
      </c>
      <c r="Y19" s="190">
        <v>6</v>
      </c>
      <c r="Z19" s="190">
        <v>5</v>
      </c>
      <c r="AA19" s="190">
        <v>8</v>
      </c>
      <c r="AB19" s="190">
        <v>7</v>
      </c>
      <c r="AC19" s="190">
        <v>6</v>
      </c>
      <c r="AD19" s="190">
        <v>6</v>
      </c>
      <c r="AE19" s="190">
        <v>7</v>
      </c>
      <c r="AF19" s="190">
        <v>6</v>
      </c>
      <c r="AG19" s="190">
        <v>7</v>
      </c>
      <c r="AH19" s="190">
        <v>7</v>
      </c>
      <c r="AI19" s="190">
        <v>5</v>
      </c>
      <c r="AJ19" s="190">
        <v>5</v>
      </c>
      <c r="AK19" s="190">
        <v>5</v>
      </c>
      <c r="AL19" s="190">
        <v>4</v>
      </c>
      <c r="AM19" s="190">
        <v>4</v>
      </c>
    </row>
    <row r="20" spans="2:39" x14ac:dyDescent="0.35">
      <c r="B20" s="211"/>
      <c r="C20" s="191">
        <v>104</v>
      </c>
      <c r="D20" s="190" t="s">
        <v>54</v>
      </c>
      <c r="E20" s="190">
        <v>5</v>
      </c>
      <c r="F20" s="190">
        <v>5</v>
      </c>
      <c r="G20" s="190">
        <v>7</v>
      </c>
      <c r="H20" s="190">
        <v>7</v>
      </c>
      <c r="I20" s="190">
        <v>6</v>
      </c>
      <c r="J20" s="190">
        <v>5</v>
      </c>
      <c r="K20" s="190">
        <v>5</v>
      </c>
      <c r="L20" s="190">
        <v>5</v>
      </c>
      <c r="M20" s="190">
        <v>5</v>
      </c>
      <c r="N20" s="190">
        <v>5</v>
      </c>
      <c r="O20" s="190">
        <v>5</v>
      </c>
      <c r="P20" s="190">
        <v>5</v>
      </c>
      <c r="Q20" s="190">
        <v>5</v>
      </c>
      <c r="R20" s="190">
        <v>5</v>
      </c>
      <c r="S20" s="190">
        <v>5</v>
      </c>
      <c r="T20" s="190">
        <v>5</v>
      </c>
      <c r="U20" s="190">
        <v>5</v>
      </c>
      <c r="V20" s="190">
        <v>5</v>
      </c>
      <c r="W20" s="190">
        <v>5</v>
      </c>
      <c r="X20" s="190">
        <v>5</v>
      </c>
      <c r="Y20" s="190">
        <v>5</v>
      </c>
      <c r="Z20" s="190">
        <v>6</v>
      </c>
      <c r="AA20" s="190">
        <v>5</v>
      </c>
      <c r="AB20" s="190">
        <v>6</v>
      </c>
      <c r="AC20" s="190">
        <v>4</v>
      </c>
      <c r="AD20" s="190">
        <v>5</v>
      </c>
      <c r="AE20" s="190">
        <v>4</v>
      </c>
      <c r="AF20" s="190">
        <v>4</v>
      </c>
      <c r="AG20" s="190">
        <v>3</v>
      </c>
      <c r="AH20" s="190">
        <v>4</v>
      </c>
      <c r="AI20" s="190">
        <v>3</v>
      </c>
      <c r="AJ20" s="190">
        <v>3</v>
      </c>
      <c r="AK20" s="190">
        <v>3</v>
      </c>
      <c r="AL20" s="190">
        <v>3</v>
      </c>
      <c r="AM20" s="190">
        <v>2</v>
      </c>
    </row>
    <row r="21" spans="2:39" x14ac:dyDescent="0.35">
      <c r="B21" s="211" t="s">
        <v>2</v>
      </c>
      <c r="C21" s="191">
        <v>104</v>
      </c>
      <c r="D21" s="190" t="s">
        <v>53</v>
      </c>
      <c r="E21" s="190">
        <v>3</v>
      </c>
      <c r="F21" s="190">
        <v>4</v>
      </c>
      <c r="G21" s="190">
        <v>6</v>
      </c>
      <c r="H21" s="190">
        <v>4</v>
      </c>
      <c r="I21" s="190">
        <v>5</v>
      </c>
      <c r="J21" s="190">
        <v>5</v>
      </c>
      <c r="K21" s="190">
        <v>5</v>
      </c>
      <c r="L21" s="190">
        <v>6</v>
      </c>
      <c r="M21" s="190">
        <v>5</v>
      </c>
      <c r="N21" s="190">
        <v>5</v>
      </c>
      <c r="O21" s="190">
        <v>5</v>
      </c>
      <c r="P21" s="190">
        <v>5</v>
      </c>
      <c r="Q21" s="190">
        <v>5</v>
      </c>
      <c r="R21" s="190">
        <v>5</v>
      </c>
      <c r="S21" s="190">
        <v>5</v>
      </c>
      <c r="T21" s="190">
        <v>5</v>
      </c>
      <c r="U21" s="190">
        <v>5</v>
      </c>
      <c r="V21" s="190">
        <v>5</v>
      </c>
      <c r="W21" s="190">
        <v>5</v>
      </c>
      <c r="X21" s="190">
        <v>5</v>
      </c>
      <c r="Y21" s="190">
        <v>6</v>
      </c>
      <c r="Z21" s="190">
        <v>5</v>
      </c>
      <c r="AA21" s="190">
        <v>8</v>
      </c>
      <c r="AB21" s="190">
        <v>7</v>
      </c>
      <c r="AC21" s="190">
        <v>6</v>
      </c>
      <c r="AD21" s="190">
        <v>6</v>
      </c>
      <c r="AE21" s="190">
        <v>6</v>
      </c>
      <c r="AF21" s="190">
        <v>6</v>
      </c>
      <c r="AG21" s="190">
        <v>7</v>
      </c>
      <c r="AH21" s="190">
        <v>7</v>
      </c>
      <c r="AI21" s="190">
        <v>5</v>
      </c>
      <c r="AJ21" s="190">
        <v>5</v>
      </c>
      <c r="AK21" s="190">
        <v>5</v>
      </c>
      <c r="AL21" s="190">
        <v>4</v>
      </c>
      <c r="AM21" s="190">
        <v>4</v>
      </c>
    </row>
    <row r="22" spans="2:39" x14ac:dyDescent="0.35">
      <c r="B22" s="211"/>
      <c r="C22" s="191">
        <v>104</v>
      </c>
      <c r="D22" s="190" t="s">
        <v>54</v>
      </c>
      <c r="E22" s="190">
        <v>5</v>
      </c>
      <c r="F22" s="190">
        <v>5</v>
      </c>
      <c r="G22" s="190">
        <v>7</v>
      </c>
      <c r="H22" s="190">
        <v>7</v>
      </c>
      <c r="I22" s="190">
        <v>6</v>
      </c>
      <c r="J22" s="190">
        <v>5</v>
      </c>
      <c r="K22" s="190">
        <v>5</v>
      </c>
      <c r="L22" s="190">
        <v>5</v>
      </c>
      <c r="M22" s="190">
        <v>5</v>
      </c>
      <c r="N22" s="190">
        <v>5</v>
      </c>
      <c r="O22" s="190">
        <v>5</v>
      </c>
      <c r="P22" s="190">
        <v>5</v>
      </c>
      <c r="Q22" s="190">
        <v>5</v>
      </c>
      <c r="R22" s="190">
        <v>5</v>
      </c>
      <c r="S22" s="190">
        <v>5</v>
      </c>
      <c r="T22" s="190">
        <v>5</v>
      </c>
      <c r="U22" s="190">
        <v>5</v>
      </c>
      <c r="V22" s="190">
        <v>5</v>
      </c>
      <c r="W22" s="190">
        <v>5</v>
      </c>
      <c r="X22" s="190">
        <v>5</v>
      </c>
      <c r="Y22" s="190">
        <v>5</v>
      </c>
      <c r="Z22" s="190">
        <v>6</v>
      </c>
      <c r="AA22" s="190">
        <v>5</v>
      </c>
      <c r="AB22" s="190">
        <v>6</v>
      </c>
      <c r="AC22" s="190">
        <v>4</v>
      </c>
      <c r="AD22" s="190">
        <v>5</v>
      </c>
      <c r="AE22" s="190">
        <v>4</v>
      </c>
      <c r="AF22" s="190">
        <v>4</v>
      </c>
      <c r="AG22" s="190">
        <v>3</v>
      </c>
      <c r="AH22" s="190">
        <v>4</v>
      </c>
      <c r="AI22" s="190">
        <v>3</v>
      </c>
      <c r="AJ22" s="190">
        <v>3</v>
      </c>
      <c r="AK22" s="190">
        <v>3</v>
      </c>
      <c r="AL22" s="190">
        <v>3</v>
      </c>
      <c r="AM22" s="190">
        <v>2</v>
      </c>
    </row>
    <row r="23" spans="2:39" x14ac:dyDescent="0.35">
      <c r="B23" s="211" t="s">
        <v>81</v>
      </c>
      <c r="C23" s="191">
        <v>104</v>
      </c>
      <c r="D23" s="190" t="s">
        <v>53</v>
      </c>
      <c r="E23" s="190">
        <f>E21-E19</f>
        <v>0</v>
      </c>
      <c r="F23" s="190">
        <f t="shared" ref="F23:AM23" si="2">F21-F19</f>
        <v>0</v>
      </c>
      <c r="G23" s="190">
        <f t="shared" si="2"/>
        <v>0</v>
      </c>
      <c r="H23" s="190">
        <f t="shared" si="2"/>
        <v>0</v>
      </c>
      <c r="I23" s="190">
        <f t="shared" si="2"/>
        <v>0</v>
      </c>
      <c r="J23" s="190">
        <f t="shared" si="2"/>
        <v>0</v>
      </c>
      <c r="K23" s="190">
        <f t="shared" si="2"/>
        <v>0</v>
      </c>
      <c r="L23" s="190">
        <f t="shared" si="2"/>
        <v>0</v>
      </c>
      <c r="M23" s="190">
        <f t="shared" si="2"/>
        <v>0</v>
      </c>
      <c r="N23" s="190">
        <f t="shared" si="2"/>
        <v>0</v>
      </c>
      <c r="O23" s="190">
        <f t="shared" si="2"/>
        <v>0</v>
      </c>
      <c r="P23" s="190">
        <f t="shared" si="2"/>
        <v>0</v>
      </c>
      <c r="Q23" s="190">
        <f t="shared" si="2"/>
        <v>0</v>
      </c>
      <c r="R23" s="190">
        <f t="shared" si="2"/>
        <v>0</v>
      </c>
      <c r="S23" s="190">
        <f t="shared" si="2"/>
        <v>0</v>
      </c>
      <c r="T23" s="190">
        <f t="shared" si="2"/>
        <v>0</v>
      </c>
      <c r="U23" s="190">
        <f t="shared" si="2"/>
        <v>0</v>
      </c>
      <c r="V23" s="190">
        <f t="shared" si="2"/>
        <v>0</v>
      </c>
      <c r="W23" s="190">
        <f t="shared" si="2"/>
        <v>0</v>
      </c>
      <c r="X23" s="190">
        <f t="shared" si="2"/>
        <v>0</v>
      </c>
      <c r="Y23" s="190">
        <f t="shared" si="2"/>
        <v>0</v>
      </c>
      <c r="Z23" s="190">
        <f t="shared" si="2"/>
        <v>0</v>
      </c>
      <c r="AA23" s="190">
        <f t="shared" si="2"/>
        <v>0</v>
      </c>
      <c r="AB23" s="190">
        <f t="shared" si="2"/>
        <v>0</v>
      </c>
      <c r="AC23" s="190">
        <f t="shared" si="2"/>
        <v>0</v>
      </c>
      <c r="AD23" s="190">
        <f t="shared" si="2"/>
        <v>0</v>
      </c>
      <c r="AE23" s="190">
        <f t="shared" si="2"/>
        <v>-1</v>
      </c>
      <c r="AF23" s="190">
        <f t="shared" si="2"/>
        <v>0</v>
      </c>
      <c r="AG23" s="190">
        <f t="shared" si="2"/>
        <v>0</v>
      </c>
      <c r="AH23" s="190">
        <f t="shared" si="2"/>
        <v>0</v>
      </c>
      <c r="AI23" s="190">
        <f t="shared" si="2"/>
        <v>0</v>
      </c>
      <c r="AJ23" s="190">
        <f t="shared" si="2"/>
        <v>0</v>
      </c>
      <c r="AK23" s="190">
        <f t="shared" si="2"/>
        <v>0</v>
      </c>
      <c r="AL23" s="190">
        <f t="shared" si="2"/>
        <v>0</v>
      </c>
      <c r="AM23" s="190">
        <f t="shared" si="2"/>
        <v>0</v>
      </c>
    </row>
    <row r="24" spans="2:39" x14ac:dyDescent="0.35">
      <c r="B24" s="211"/>
      <c r="C24" s="191">
        <v>104</v>
      </c>
      <c r="D24" s="190" t="s">
        <v>54</v>
      </c>
      <c r="E24" s="190">
        <f>E22-E20</f>
        <v>0</v>
      </c>
      <c r="F24" s="190">
        <f t="shared" ref="F24:AM24" si="3">F22-F20</f>
        <v>0</v>
      </c>
      <c r="G24" s="190">
        <f t="shared" si="3"/>
        <v>0</v>
      </c>
      <c r="H24" s="190">
        <f t="shared" si="3"/>
        <v>0</v>
      </c>
      <c r="I24" s="190">
        <f t="shared" si="3"/>
        <v>0</v>
      </c>
      <c r="J24" s="190">
        <f t="shared" si="3"/>
        <v>0</v>
      </c>
      <c r="K24" s="190">
        <f t="shared" si="3"/>
        <v>0</v>
      </c>
      <c r="L24" s="190">
        <f t="shared" si="3"/>
        <v>0</v>
      </c>
      <c r="M24" s="190">
        <f t="shared" si="3"/>
        <v>0</v>
      </c>
      <c r="N24" s="190">
        <f t="shared" si="3"/>
        <v>0</v>
      </c>
      <c r="O24" s="190">
        <f t="shared" si="3"/>
        <v>0</v>
      </c>
      <c r="P24" s="190">
        <f t="shared" si="3"/>
        <v>0</v>
      </c>
      <c r="Q24" s="190">
        <f t="shared" si="3"/>
        <v>0</v>
      </c>
      <c r="R24" s="190">
        <f t="shared" si="3"/>
        <v>0</v>
      </c>
      <c r="S24" s="190">
        <f t="shared" si="3"/>
        <v>0</v>
      </c>
      <c r="T24" s="190">
        <f t="shared" si="3"/>
        <v>0</v>
      </c>
      <c r="U24" s="190">
        <f t="shared" si="3"/>
        <v>0</v>
      </c>
      <c r="V24" s="190">
        <f t="shared" si="3"/>
        <v>0</v>
      </c>
      <c r="W24" s="190">
        <f t="shared" si="3"/>
        <v>0</v>
      </c>
      <c r="X24" s="190">
        <f t="shared" si="3"/>
        <v>0</v>
      </c>
      <c r="Y24" s="190">
        <f t="shared" si="3"/>
        <v>0</v>
      </c>
      <c r="Z24" s="190">
        <f t="shared" si="3"/>
        <v>0</v>
      </c>
      <c r="AA24" s="190">
        <f t="shared" si="3"/>
        <v>0</v>
      </c>
      <c r="AB24" s="190">
        <f t="shared" si="3"/>
        <v>0</v>
      </c>
      <c r="AC24" s="190">
        <f t="shared" si="3"/>
        <v>0</v>
      </c>
      <c r="AD24" s="190">
        <f t="shared" si="3"/>
        <v>0</v>
      </c>
      <c r="AE24" s="190">
        <f t="shared" si="3"/>
        <v>0</v>
      </c>
      <c r="AF24" s="190">
        <f t="shared" si="3"/>
        <v>0</v>
      </c>
      <c r="AG24" s="190">
        <f t="shared" si="3"/>
        <v>0</v>
      </c>
      <c r="AH24" s="190">
        <f t="shared" si="3"/>
        <v>0</v>
      </c>
      <c r="AI24" s="190">
        <f t="shared" si="3"/>
        <v>0</v>
      </c>
      <c r="AJ24" s="190">
        <f t="shared" si="3"/>
        <v>0</v>
      </c>
      <c r="AK24" s="190">
        <f t="shared" si="3"/>
        <v>0</v>
      </c>
      <c r="AL24" s="190">
        <f t="shared" si="3"/>
        <v>0</v>
      </c>
      <c r="AM24" s="190">
        <f t="shared" si="3"/>
        <v>0</v>
      </c>
    </row>
    <row r="26" spans="2:39" x14ac:dyDescent="0.35">
      <c r="C26" s="189"/>
    </row>
    <row r="27" spans="2:39" x14ac:dyDescent="0.35">
      <c r="C27" s="189"/>
    </row>
    <row r="28" spans="2:39" x14ac:dyDescent="0.35">
      <c r="C28" s="189"/>
    </row>
    <row r="29" spans="2:39" x14ac:dyDescent="0.35">
      <c r="C29" s="189"/>
    </row>
  </sheetData>
  <mergeCells count="7">
    <mergeCell ref="B21:B22"/>
    <mergeCell ref="B23:B24"/>
    <mergeCell ref="A11:A12"/>
    <mergeCell ref="A13:A14"/>
    <mergeCell ref="D5:L5"/>
    <mergeCell ref="A9:A10"/>
    <mergeCell ref="B19:B20"/>
  </mergeCells>
  <conditionalFormatting sqref="D13:L14">
    <cfRule type="cellIs" dxfId="9" priority="12" operator="lessThan">
      <formula>0</formula>
    </cfRule>
    <cfRule type="cellIs" dxfId="8" priority="13" operator="greaterThan">
      <formula>0</formula>
    </cfRule>
  </conditionalFormatting>
  <conditionalFormatting sqref="E23:AM24">
    <cfRule type="cellIs" dxfId="7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07A06-FF8E-477C-8A8F-277A5E18B4B3}">
  <sheetPr>
    <tabColor rgb="FFFFFF00"/>
  </sheetPr>
  <dimension ref="A1:AM23"/>
  <sheetViews>
    <sheetView zoomScale="85" zoomScaleNormal="85" workbookViewId="0">
      <selection activeCell="A2" sqref="A2"/>
    </sheetView>
  </sheetViews>
  <sheetFormatPr baseColWidth="10" defaultRowHeight="14.5" x14ac:dyDescent="0.35"/>
  <cols>
    <col min="1" max="1" width="11.1796875" customWidth="1"/>
    <col min="2" max="2" width="9.1796875" bestFit="1" customWidth="1"/>
    <col min="3" max="3" width="7.453125" bestFit="1" customWidth="1"/>
    <col min="4" max="4" width="6.54296875" customWidth="1"/>
    <col min="5" max="39" width="5.1796875" customWidth="1"/>
  </cols>
  <sheetData>
    <row r="1" spans="1:18" x14ac:dyDescent="0.35">
      <c r="A1" s="4" t="s">
        <v>82</v>
      </c>
      <c r="B1" s="4"/>
      <c r="C1" s="4"/>
      <c r="D1" s="4"/>
      <c r="E1" s="4"/>
      <c r="F1" s="4"/>
      <c r="G1" s="4"/>
      <c r="H1" s="4"/>
      <c r="I1" s="4"/>
      <c r="J1" s="4"/>
    </row>
    <row r="2" spans="1:18" x14ac:dyDescent="0.35">
      <c r="A2" s="84"/>
      <c r="B2" s="84"/>
      <c r="C2" s="84"/>
      <c r="D2" s="4"/>
      <c r="E2" s="4"/>
      <c r="F2" s="4"/>
      <c r="G2" s="4"/>
      <c r="H2" s="4"/>
      <c r="I2" s="4"/>
      <c r="J2" s="4"/>
      <c r="K2" s="85"/>
      <c r="L2" s="85"/>
      <c r="M2" s="85"/>
      <c r="N2" s="85"/>
      <c r="O2" s="85"/>
      <c r="P2" s="85"/>
      <c r="Q2" s="85"/>
      <c r="R2" s="85"/>
    </row>
    <row r="3" spans="1:18" ht="15" thickBot="1" x14ac:dyDescent="0.4"/>
    <row r="4" spans="1:18" ht="15" customHeight="1" thickBot="1" x14ac:dyDescent="0.4">
      <c r="D4" s="214" t="s">
        <v>43</v>
      </c>
      <c r="E4" s="215"/>
      <c r="F4" s="215"/>
      <c r="G4" s="215"/>
      <c r="H4" s="215"/>
      <c r="I4" s="215"/>
      <c r="J4" s="215"/>
      <c r="K4" s="215"/>
      <c r="L4" s="216"/>
    </row>
    <row r="5" spans="1:18" ht="36.5" thickBot="1" x14ac:dyDescent="0.4">
      <c r="D5" s="149" t="s">
        <v>7</v>
      </c>
      <c r="E5" s="150" t="s">
        <v>8</v>
      </c>
      <c r="F5" s="150" t="s">
        <v>9</v>
      </c>
      <c r="G5" s="150" t="s">
        <v>10</v>
      </c>
      <c r="H5" s="150" t="s">
        <v>11</v>
      </c>
      <c r="I5" s="150" t="s">
        <v>12</v>
      </c>
      <c r="J5" s="151" t="s">
        <v>178</v>
      </c>
      <c r="K5" s="151" t="s">
        <v>179</v>
      </c>
      <c r="L5" s="152" t="s">
        <v>16</v>
      </c>
    </row>
    <row r="6" spans="1:18" ht="15" thickBot="1" x14ac:dyDescent="0.4">
      <c r="D6" s="168">
        <v>0.22916666666666666</v>
      </c>
      <c r="E6" s="169">
        <v>0.27083333333333331</v>
      </c>
      <c r="F6" s="169">
        <v>0.33333333333333331</v>
      </c>
      <c r="G6" s="169">
        <v>0.39583333333333331</v>
      </c>
      <c r="H6" s="169">
        <v>0.52083333333333337</v>
      </c>
      <c r="I6" s="169">
        <v>0.58333333333333337</v>
      </c>
      <c r="J6" s="169">
        <v>0.6875</v>
      </c>
      <c r="K6" s="169">
        <v>0.77083333333333337</v>
      </c>
      <c r="L6" s="170">
        <v>0.85416666666666663</v>
      </c>
    </row>
    <row r="7" spans="1:18" ht="15" thickBot="1" x14ac:dyDescent="0.4">
      <c r="A7" s="143" t="s">
        <v>0</v>
      </c>
      <c r="B7" s="144" t="s">
        <v>50</v>
      </c>
      <c r="C7" s="148" t="s">
        <v>14</v>
      </c>
      <c r="D7" s="171">
        <v>0.27013888888888887</v>
      </c>
      <c r="E7" s="172">
        <v>0.33263888888888887</v>
      </c>
      <c r="F7" s="172">
        <v>0.39513888888888887</v>
      </c>
      <c r="G7" s="172">
        <v>0.52013888888888882</v>
      </c>
      <c r="H7" s="172">
        <v>0.58263888888888882</v>
      </c>
      <c r="I7" s="172">
        <v>0.68680555555555556</v>
      </c>
      <c r="J7" s="172">
        <v>0.77083333333333337</v>
      </c>
      <c r="K7" s="172">
        <v>0.8534722222222223</v>
      </c>
      <c r="L7" s="173">
        <v>0.95763888888888893</v>
      </c>
    </row>
    <row r="8" spans="1:18" x14ac:dyDescent="0.35">
      <c r="A8" s="218" t="s">
        <v>1</v>
      </c>
      <c r="B8" s="174">
        <f>'7'!B9</f>
        <v>1004</v>
      </c>
      <c r="C8" s="175" t="s">
        <v>55</v>
      </c>
      <c r="D8" s="176">
        <f>'7'!D9*150</f>
        <v>0</v>
      </c>
      <c r="E8" s="177">
        <f>'7'!E9*150</f>
        <v>0</v>
      </c>
      <c r="F8" s="177">
        <f>'7'!F9*150</f>
        <v>0</v>
      </c>
      <c r="G8" s="177">
        <f>'7'!G9*150</f>
        <v>0</v>
      </c>
      <c r="H8" s="177">
        <f>'7'!H9*150</f>
        <v>0</v>
      </c>
      <c r="I8" s="177">
        <f>'7'!I9*150</f>
        <v>0</v>
      </c>
      <c r="J8" s="177">
        <f>'7'!J9*150</f>
        <v>0</v>
      </c>
      <c r="K8" s="177">
        <f>'7'!K9*150</f>
        <v>0</v>
      </c>
      <c r="L8" s="178">
        <f>'7'!L9*150</f>
        <v>0</v>
      </c>
    </row>
    <row r="9" spans="1:18" x14ac:dyDescent="0.35">
      <c r="A9" s="212"/>
      <c r="B9" s="117">
        <f>'7'!B10</f>
        <v>1004</v>
      </c>
      <c r="C9" s="140" t="s">
        <v>54</v>
      </c>
      <c r="D9" s="142">
        <f>'7'!D10*150</f>
        <v>0</v>
      </c>
      <c r="E9" s="135">
        <f>'7'!E10*150</f>
        <v>0</v>
      </c>
      <c r="F9" s="135">
        <f>'7'!F10*150</f>
        <v>0</v>
      </c>
      <c r="G9" s="135">
        <f>'7'!G10*150</f>
        <v>0</v>
      </c>
      <c r="H9" s="135">
        <f>'7'!H10*150</f>
        <v>0</v>
      </c>
      <c r="I9" s="135">
        <f>'7'!I10*150</f>
        <v>0</v>
      </c>
      <c r="J9" s="135">
        <f>'7'!J10*150</f>
        <v>0</v>
      </c>
      <c r="K9" s="135">
        <f>'7'!K10*150</f>
        <v>0</v>
      </c>
      <c r="L9" s="136">
        <f>'7'!L10*150</f>
        <v>0</v>
      </c>
    </row>
    <row r="10" spans="1:18" x14ac:dyDescent="0.35">
      <c r="A10" s="212" t="s">
        <v>2</v>
      </c>
      <c r="B10" s="117">
        <f>'7'!B11</f>
        <v>1004</v>
      </c>
      <c r="C10" s="140" t="s">
        <v>55</v>
      </c>
      <c r="D10" s="142">
        <f>'7'!D11*150</f>
        <v>0</v>
      </c>
      <c r="E10" s="135">
        <f>'7'!E11*150</f>
        <v>0</v>
      </c>
      <c r="F10" s="135">
        <f>'7'!F11*150</f>
        <v>0</v>
      </c>
      <c r="G10" s="135">
        <f>'7'!G11*150</f>
        <v>0</v>
      </c>
      <c r="H10" s="135">
        <f>'7'!H11*150</f>
        <v>0</v>
      </c>
      <c r="I10" s="135">
        <f>'7'!I11*150</f>
        <v>0</v>
      </c>
      <c r="J10" s="135">
        <f>'7'!J11*150</f>
        <v>0</v>
      </c>
      <c r="K10" s="135">
        <f>'7'!K11*150</f>
        <v>0</v>
      </c>
      <c r="L10" s="136">
        <f>'7'!L11*150</f>
        <v>0</v>
      </c>
    </row>
    <row r="11" spans="1:18" x14ac:dyDescent="0.35">
      <c r="A11" s="212"/>
      <c r="B11" s="117">
        <f>'7'!B12</f>
        <v>1004</v>
      </c>
      <c r="C11" s="140" t="s">
        <v>54</v>
      </c>
      <c r="D11" s="142">
        <f>'7'!D12*150</f>
        <v>0</v>
      </c>
      <c r="E11" s="135">
        <f>'7'!E12*150</f>
        <v>0</v>
      </c>
      <c r="F11" s="135">
        <f>'7'!F12*150</f>
        <v>0</v>
      </c>
      <c r="G11" s="135">
        <f>'7'!G12*150</f>
        <v>0</v>
      </c>
      <c r="H11" s="135">
        <f>'7'!H12*150</f>
        <v>0</v>
      </c>
      <c r="I11" s="135">
        <f>'7'!I12*150</f>
        <v>0</v>
      </c>
      <c r="J11" s="135">
        <f>'7'!J12*150</f>
        <v>0</v>
      </c>
      <c r="K11" s="135">
        <f>'7'!K12*150</f>
        <v>0</v>
      </c>
      <c r="L11" s="136">
        <f>'7'!L12*150</f>
        <v>0</v>
      </c>
    </row>
    <row r="12" spans="1:18" x14ac:dyDescent="0.35">
      <c r="A12" s="212" t="s">
        <v>81</v>
      </c>
      <c r="B12" s="117">
        <f>'7'!B13</f>
        <v>1004</v>
      </c>
      <c r="C12" s="140" t="s">
        <v>55</v>
      </c>
      <c r="D12" s="160">
        <f>D10-D8</f>
        <v>0</v>
      </c>
      <c r="E12" s="154">
        <f t="shared" ref="E12:L13" si="0">E10-E8</f>
        <v>0</v>
      </c>
      <c r="F12" s="154">
        <f t="shared" si="0"/>
        <v>0</v>
      </c>
      <c r="G12" s="154">
        <f t="shared" si="0"/>
        <v>0</v>
      </c>
      <c r="H12" s="154">
        <f t="shared" si="0"/>
        <v>0</v>
      </c>
      <c r="I12" s="154">
        <f t="shared" si="0"/>
        <v>0</v>
      </c>
      <c r="J12" s="154">
        <f t="shared" si="0"/>
        <v>0</v>
      </c>
      <c r="K12" s="154">
        <f t="shared" si="0"/>
        <v>0</v>
      </c>
      <c r="L12" s="156">
        <f t="shared" si="0"/>
        <v>0</v>
      </c>
    </row>
    <row r="13" spans="1:18" ht="15" thickBot="1" x14ac:dyDescent="0.4">
      <c r="A13" s="213"/>
      <c r="B13" s="101">
        <f>'7'!B14</f>
        <v>1004</v>
      </c>
      <c r="C13" s="141" t="s">
        <v>54</v>
      </c>
      <c r="D13" s="161">
        <f>D11-D9</f>
        <v>0</v>
      </c>
      <c r="E13" s="157">
        <f t="shared" si="0"/>
        <v>0</v>
      </c>
      <c r="F13" s="157">
        <f t="shared" si="0"/>
        <v>0</v>
      </c>
      <c r="G13" s="157">
        <f t="shared" si="0"/>
        <v>0</v>
      </c>
      <c r="H13" s="157">
        <f t="shared" si="0"/>
        <v>0</v>
      </c>
      <c r="I13" s="157">
        <f t="shared" si="0"/>
        <v>0</v>
      </c>
      <c r="J13" s="157">
        <f t="shared" si="0"/>
        <v>0</v>
      </c>
      <c r="K13" s="157">
        <f t="shared" si="0"/>
        <v>0</v>
      </c>
      <c r="L13" s="158">
        <f t="shared" si="0"/>
        <v>0</v>
      </c>
    </row>
    <row r="17" spans="2:39" ht="43.5" x14ac:dyDescent="0.35">
      <c r="B17" s="192"/>
      <c r="C17" s="193" t="s">
        <v>206</v>
      </c>
      <c r="D17" s="193" t="s">
        <v>207</v>
      </c>
      <c r="E17" s="194">
        <v>0.22916666666666666</v>
      </c>
      <c r="F17" s="194">
        <v>0.25</v>
      </c>
      <c r="G17" s="194">
        <v>0.27083333333333331</v>
      </c>
      <c r="H17" s="194">
        <v>0.29166666666666669</v>
      </c>
      <c r="I17" s="194">
        <v>0.3125</v>
      </c>
      <c r="J17" s="194">
        <v>0.33333333333333331</v>
      </c>
      <c r="K17" s="194">
        <v>0.35416666666666669</v>
      </c>
      <c r="L17" s="194">
        <v>0.375</v>
      </c>
      <c r="M17" s="194">
        <v>0.39583333333333331</v>
      </c>
      <c r="N17" s="194">
        <v>0.41666666666666669</v>
      </c>
      <c r="O17" s="194">
        <v>0.4375</v>
      </c>
      <c r="P17" s="194">
        <v>0.45833333333333331</v>
      </c>
      <c r="Q17" s="194">
        <v>0.47916666666666669</v>
      </c>
      <c r="R17" s="194">
        <v>0.5</v>
      </c>
      <c r="S17" s="194">
        <v>0.52083333333333337</v>
      </c>
      <c r="T17" s="194">
        <v>0.54166666666666663</v>
      </c>
      <c r="U17" s="194">
        <v>0.5625</v>
      </c>
      <c r="V17" s="194">
        <v>0.58333333333333337</v>
      </c>
      <c r="W17" s="194">
        <v>0.60416666666666663</v>
      </c>
      <c r="X17" s="194">
        <v>0.625</v>
      </c>
      <c r="Y17" s="194">
        <v>0.64583333333333337</v>
      </c>
      <c r="Z17" s="194">
        <v>0.66666666666666663</v>
      </c>
      <c r="AA17" s="194">
        <v>0.6875</v>
      </c>
      <c r="AB17" s="194">
        <v>0.70833333333333337</v>
      </c>
      <c r="AC17" s="194">
        <v>0.72916666666666663</v>
      </c>
      <c r="AD17" s="194">
        <v>0.75</v>
      </c>
      <c r="AE17" s="194">
        <v>0.77083333333333337</v>
      </c>
      <c r="AF17" s="194">
        <v>0.79166666666666663</v>
      </c>
      <c r="AG17" s="194">
        <v>0.8125</v>
      </c>
      <c r="AH17" s="194">
        <v>0.83333333333333337</v>
      </c>
      <c r="AI17" s="194">
        <v>0.85416666666666663</v>
      </c>
      <c r="AJ17" s="194">
        <v>0.875</v>
      </c>
      <c r="AK17" s="194">
        <v>0.89583333333333337</v>
      </c>
      <c r="AL17" s="194">
        <v>0.91666666666666663</v>
      </c>
      <c r="AM17" s="194">
        <v>0.9375</v>
      </c>
    </row>
    <row r="18" spans="2:39" x14ac:dyDescent="0.35">
      <c r="B18" s="211" t="s">
        <v>1</v>
      </c>
      <c r="C18" s="191">
        <v>104</v>
      </c>
      <c r="D18" s="190" t="s">
        <v>53</v>
      </c>
      <c r="E18" s="190">
        <v>450</v>
      </c>
      <c r="F18" s="190">
        <v>600</v>
      </c>
      <c r="G18" s="190">
        <v>900</v>
      </c>
      <c r="H18" s="190">
        <v>600</v>
      </c>
      <c r="I18" s="190">
        <v>750</v>
      </c>
      <c r="J18" s="190">
        <v>750</v>
      </c>
      <c r="K18" s="190">
        <v>750</v>
      </c>
      <c r="L18" s="190">
        <v>900</v>
      </c>
      <c r="M18" s="190">
        <v>750</v>
      </c>
      <c r="N18" s="190">
        <v>750</v>
      </c>
      <c r="O18" s="190">
        <v>750</v>
      </c>
      <c r="P18" s="190">
        <v>750</v>
      </c>
      <c r="Q18" s="190">
        <v>750</v>
      </c>
      <c r="R18" s="190">
        <v>750</v>
      </c>
      <c r="S18" s="190">
        <v>750</v>
      </c>
      <c r="T18" s="190">
        <v>750</v>
      </c>
      <c r="U18" s="190">
        <v>750</v>
      </c>
      <c r="V18" s="190">
        <v>750</v>
      </c>
      <c r="W18" s="190">
        <v>750</v>
      </c>
      <c r="X18" s="190">
        <v>750</v>
      </c>
      <c r="Y18" s="190">
        <v>900</v>
      </c>
      <c r="Z18" s="190">
        <v>750</v>
      </c>
      <c r="AA18" s="190">
        <v>1200</v>
      </c>
      <c r="AB18" s="190">
        <v>1050</v>
      </c>
      <c r="AC18" s="190">
        <v>900</v>
      </c>
      <c r="AD18" s="190">
        <v>900</v>
      </c>
      <c r="AE18" s="190">
        <v>1050</v>
      </c>
      <c r="AF18" s="190">
        <v>900</v>
      </c>
      <c r="AG18" s="190">
        <v>1050</v>
      </c>
      <c r="AH18" s="190">
        <v>1050</v>
      </c>
      <c r="AI18" s="190">
        <v>750</v>
      </c>
      <c r="AJ18" s="190">
        <v>750</v>
      </c>
      <c r="AK18" s="190">
        <v>750</v>
      </c>
      <c r="AL18" s="190">
        <v>600</v>
      </c>
      <c r="AM18" s="190">
        <v>600</v>
      </c>
    </row>
    <row r="19" spans="2:39" x14ac:dyDescent="0.35">
      <c r="B19" s="211"/>
      <c r="C19" s="191">
        <v>104</v>
      </c>
      <c r="D19" s="190" t="s">
        <v>54</v>
      </c>
      <c r="E19" s="190">
        <v>750</v>
      </c>
      <c r="F19" s="190">
        <v>750</v>
      </c>
      <c r="G19" s="190">
        <v>1050</v>
      </c>
      <c r="H19" s="190">
        <v>1050</v>
      </c>
      <c r="I19" s="190">
        <v>900</v>
      </c>
      <c r="J19" s="190">
        <v>750</v>
      </c>
      <c r="K19" s="190">
        <v>750</v>
      </c>
      <c r="L19" s="190">
        <v>750</v>
      </c>
      <c r="M19" s="190">
        <v>750</v>
      </c>
      <c r="N19" s="190">
        <v>750</v>
      </c>
      <c r="O19" s="190">
        <v>750</v>
      </c>
      <c r="P19" s="190">
        <v>750</v>
      </c>
      <c r="Q19" s="190">
        <v>750</v>
      </c>
      <c r="R19" s="190">
        <v>750</v>
      </c>
      <c r="S19" s="190">
        <v>750</v>
      </c>
      <c r="T19" s="190">
        <v>750</v>
      </c>
      <c r="U19" s="190">
        <v>750</v>
      </c>
      <c r="V19" s="190">
        <v>750</v>
      </c>
      <c r="W19" s="190">
        <v>750</v>
      </c>
      <c r="X19" s="190">
        <v>750</v>
      </c>
      <c r="Y19" s="190">
        <v>750</v>
      </c>
      <c r="Z19" s="190">
        <v>900</v>
      </c>
      <c r="AA19" s="190">
        <v>750</v>
      </c>
      <c r="AB19" s="190">
        <v>900</v>
      </c>
      <c r="AC19" s="190">
        <v>600</v>
      </c>
      <c r="AD19" s="190">
        <v>750</v>
      </c>
      <c r="AE19" s="190">
        <v>600</v>
      </c>
      <c r="AF19" s="190">
        <v>600</v>
      </c>
      <c r="AG19" s="190">
        <v>450</v>
      </c>
      <c r="AH19" s="190">
        <v>600</v>
      </c>
      <c r="AI19" s="190">
        <v>450</v>
      </c>
      <c r="AJ19" s="190">
        <v>450</v>
      </c>
      <c r="AK19" s="190">
        <v>450</v>
      </c>
      <c r="AL19" s="190">
        <v>450</v>
      </c>
      <c r="AM19" s="190">
        <v>300</v>
      </c>
    </row>
    <row r="20" spans="2:39" x14ac:dyDescent="0.35">
      <c r="B20" s="211" t="s">
        <v>2</v>
      </c>
      <c r="C20" s="191">
        <v>104</v>
      </c>
      <c r="D20" s="190" t="s">
        <v>53</v>
      </c>
      <c r="E20" s="190">
        <v>450</v>
      </c>
      <c r="F20" s="190">
        <v>600</v>
      </c>
      <c r="G20" s="190">
        <v>900</v>
      </c>
      <c r="H20" s="190">
        <v>600</v>
      </c>
      <c r="I20" s="190">
        <v>750</v>
      </c>
      <c r="J20" s="190">
        <v>750</v>
      </c>
      <c r="K20" s="190">
        <v>750</v>
      </c>
      <c r="L20" s="190">
        <v>900</v>
      </c>
      <c r="M20" s="190">
        <v>750</v>
      </c>
      <c r="N20" s="190">
        <v>750</v>
      </c>
      <c r="O20" s="190">
        <v>750</v>
      </c>
      <c r="P20" s="190">
        <v>750</v>
      </c>
      <c r="Q20" s="190">
        <v>750</v>
      </c>
      <c r="R20" s="190">
        <v>750</v>
      </c>
      <c r="S20" s="190">
        <v>750</v>
      </c>
      <c r="T20" s="190">
        <v>750</v>
      </c>
      <c r="U20" s="190">
        <v>750</v>
      </c>
      <c r="V20" s="190">
        <v>750</v>
      </c>
      <c r="W20" s="190">
        <v>750</v>
      </c>
      <c r="X20" s="190">
        <v>750</v>
      </c>
      <c r="Y20" s="190">
        <v>900</v>
      </c>
      <c r="Z20" s="190">
        <v>750</v>
      </c>
      <c r="AA20" s="190">
        <v>1200</v>
      </c>
      <c r="AB20" s="190">
        <v>1050</v>
      </c>
      <c r="AC20" s="190">
        <v>900</v>
      </c>
      <c r="AD20" s="190">
        <v>900</v>
      </c>
      <c r="AE20" s="190">
        <v>900</v>
      </c>
      <c r="AF20" s="190">
        <v>900</v>
      </c>
      <c r="AG20" s="190">
        <v>1050</v>
      </c>
      <c r="AH20" s="190">
        <v>1050</v>
      </c>
      <c r="AI20" s="190">
        <v>750</v>
      </c>
      <c r="AJ20" s="190">
        <v>750</v>
      </c>
      <c r="AK20" s="190">
        <v>750</v>
      </c>
      <c r="AL20" s="190">
        <v>600</v>
      </c>
      <c r="AM20" s="190">
        <v>600</v>
      </c>
    </row>
    <row r="21" spans="2:39" x14ac:dyDescent="0.35">
      <c r="B21" s="211"/>
      <c r="C21" s="191">
        <v>104</v>
      </c>
      <c r="D21" s="190" t="s">
        <v>54</v>
      </c>
      <c r="E21" s="190">
        <v>750</v>
      </c>
      <c r="F21" s="190">
        <v>750</v>
      </c>
      <c r="G21" s="190">
        <v>1050</v>
      </c>
      <c r="H21" s="190">
        <v>1050</v>
      </c>
      <c r="I21" s="190">
        <v>900</v>
      </c>
      <c r="J21" s="190">
        <v>750</v>
      </c>
      <c r="K21" s="190">
        <v>750</v>
      </c>
      <c r="L21" s="190">
        <v>750</v>
      </c>
      <c r="M21" s="190">
        <v>750</v>
      </c>
      <c r="N21" s="190">
        <v>750</v>
      </c>
      <c r="O21" s="190">
        <v>750</v>
      </c>
      <c r="P21" s="190">
        <v>750</v>
      </c>
      <c r="Q21" s="190">
        <v>750</v>
      </c>
      <c r="R21" s="190">
        <v>750</v>
      </c>
      <c r="S21" s="190">
        <v>750</v>
      </c>
      <c r="T21" s="190">
        <v>750</v>
      </c>
      <c r="U21" s="190">
        <v>750</v>
      </c>
      <c r="V21" s="190">
        <v>750</v>
      </c>
      <c r="W21" s="190">
        <v>750</v>
      </c>
      <c r="X21" s="190">
        <v>750</v>
      </c>
      <c r="Y21" s="190">
        <v>750</v>
      </c>
      <c r="Z21" s="190">
        <v>900</v>
      </c>
      <c r="AA21" s="190">
        <v>750</v>
      </c>
      <c r="AB21" s="190">
        <v>900</v>
      </c>
      <c r="AC21" s="190">
        <v>600</v>
      </c>
      <c r="AD21" s="190">
        <v>750</v>
      </c>
      <c r="AE21" s="190">
        <v>600</v>
      </c>
      <c r="AF21" s="190">
        <v>600</v>
      </c>
      <c r="AG21" s="190">
        <v>450</v>
      </c>
      <c r="AH21" s="190">
        <v>600</v>
      </c>
      <c r="AI21" s="190">
        <v>450</v>
      </c>
      <c r="AJ21" s="190">
        <v>450</v>
      </c>
      <c r="AK21" s="190">
        <v>450</v>
      </c>
      <c r="AL21" s="190">
        <v>450</v>
      </c>
      <c r="AM21" s="190">
        <v>300</v>
      </c>
    </row>
    <row r="22" spans="2:39" x14ac:dyDescent="0.35">
      <c r="B22" s="211" t="s">
        <v>81</v>
      </c>
      <c r="C22" s="191">
        <v>104</v>
      </c>
      <c r="D22" s="190" t="s">
        <v>53</v>
      </c>
      <c r="E22" s="190">
        <f>E20-E18</f>
        <v>0</v>
      </c>
      <c r="F22" s="190">
        <f t="shared" ref="F22:AM23" si="1">F20-F18</f>
        <v>0</v>
      </c>
      <c r="G22" s="190">
        <f t="shared" si="1"/>
        <v>0</v>
      </c>
      <c r="H22" s="190">
        <f t="shared" si="1"/>
        <v>0</v>
      </c>
      <c r="I22" s="190">
        <f t="shared" si="1"/>
        <v>0</v>
      </c>
      <c r="J22" s="190">
        <f t="shared" si="1"/>
        <v>0</v>
      </c>
      <c r="K22" s="190">
        <f t="shared" si="1"/>
        <v>0</v>
      </c>
      <c r="L22" s="190">
        <f t="shared" si="1"/>
        <v>0</v>
      </c>
      <c r="M22" s="190">
        <f t="shared" si="1"/>
        <v>0</v>
      </c>
      <c r="N22" s="190">
        <f t="shared" si="1"/>
        <v>0</v>
      </c>
      <c r="O22" s="190">
        <f t="shared" si="1"/>
        <v>0</v>
      </c>
      <c r="P22" s="190">
        <f t="shared" si="1"/>
        <v>0</v>
      </c>
      <c r="Q22" s="190">
        <f t="shared" si="1"/>
        <v>0</v>
      </c>
      <c r="R22" s="190">
        <f t="shared" si="1"/>
        <v>0</v>
      </c>
      <c r="S22" s="190">
        <f t="shared" si="1"/>
        <v>0</v>
      </c>
      <c r="T22" s="190">
        <f t="shared" si="1"/>
        <v>0</v>
      </c>
      <c r="U22" s="190">
        <f t="shared" si="1"/>
        <v>0</v>
      </c>
      <c r="V22" s="190">
        <f t="shared" si="1"/>
        <v>0</v>
      </c>
      <c r="W22" s="190">
        <f t="shared" si="1"/>
        <v>0</v>
      </c>
      <c r="X22" s="190">
        <f t="shared" si="1"/>
        <v>0</v>
      </c>
      <c r="Y22" s="190">
        <f t="shared" si="1"/>
        <v>0</v>
      </c>
      <c r="Z22" s="190">
        <f t="shared" si="1"/>
        <v>0</v>
      </c>
      <c r="AA22" s="190">
        <f t="shared" si="1"/>
        <v>0</v>
      </c>
      <c r="AB22" s="190">
        <f t="shared" si="1"/>
        <v>0</v>
      </c>
      <c r="AC22" s="190">
        <f t="shared" si="1"/>
        <v>0</v>
      </c>
      <c r="AD22" s="190">
        <f t="shared" si="1"/>
        <v>0</v>
      </c>
      <c r="AE22" s="190">
        <f t="shared" si="1"/>
        <v>-150</v>
      </c>
      <c r="AF22" s="190">
        <f t="shared" si="1"/>
        <v>0</v>
      </c>
      <c r="AG22" s="190">
        <f t="shared" si="1"/>
        <v>0</v>
      </c>
      <c r="AH22" s="190">
        <f t="shared" si="1"/>
        <v>0</v>
      </c>
      <c r="AI22" s="190">
        <f t="shared" si="1"/>
        <v>0</v>
      </c>
      <c r="AJ22" s="190">
        <f t="shared" si="1"/>
        <v>0</v>
      </c>
      <c r="AK22" s="190">
        <f t="shared" si="1"/>
        <v>0</v>
      </c>
      <c r="AL22" s="190">
        <f t="shared" si="1"/>
        <v>0</v>
      </c>
      <c r="AM22" s="190">
        <f t="shared" si="1"/>
        <v>0</v>
      </c>
    </row>
    <row r="23" spans="2:39" x14ac:dyDescent="0.35">
      <c r="B23" s="211"/>
      <c r="C23" s="191">
        <v>104</v>
      </c>
      <c r="D23" s="190" t="s">
        <v>54</v>
      </c>
      <c r="E23" s="190">
        <f>E21-E19</f>
        <v>0</v>
      </c>
      <c r="F23" s="190">
        <f t="shared" si="1"/>
        <v>0</v>
      </c>
      <c r="G23" s="190">
        <f t="shared" si="1"/>
        <v>0</v>
      </c>
      <c r="H23" s="190">
        <f t="shared" si="1"/>
        <v>0</v>
      </c>
      <c r="I23" s="190">
        <f t="shared" si="1"/>
        <v>0</v>
      </c>
      <c r="J23" s="190">
        <f t="shared" si="1"/>
        <v>0</v>
      </c>
      <c r="K23" s="190">
        <f t="shared" si="1"/>
        <v>0</v>
      </c>
      <c r="L23" s="190">
        <f t="shared" si="1"/>
        <v>0</v>
      </c>
      <c r="M23" s="190">
        <f t="shared" si="1"/>
        <v>0</v>
      </c>
      <c r="N23" s="190">
        <f t="shared" si="1"/>
        <v>0</v>
      </c>
      <c r="O23" s="190">
        <f t="shared" si="1"/>
        <v>0</v>
      </c>
      <c r="P23" s="190">
        <f t="shared" si="1"/>
        <v>0</v>
      </c>
      <c r="Q23" s="190">
        <f t="shared" si="1"/>
        <v>0</v>
      </c>
      <c r="R23" s="190">
        <f t="shared" si="1"/>
        <v>0</v>
      </c>
      <c r="S23" s="190">
        <f t="shared" si="1"/>
        <v>0</v>
      </c>
      <c r="T23" s="190">
        <f t="shared" si="1"/>
        <v>0</v>
      </c>
      <c r="U23" s="190">
        <f t="shared" si="1"/>
        <v>0</v>
      </c>
      <c r="V23" s="190">
        <f t="shared" si="1"/>
        <v>0</v>
      </c>
      <c r="W23" s="190">
        <f t="shared" si="1"/>
        <v>0</v>
      </c>
      <c r="X23" s="190">
        <f t="shared" si="1"/>
        <v>0</v>
      </c>
      <c r="Y23" s="190">
        <f t="shared" si="1"/>
        <v>0</v>
      </c>
      <c r="Z23" s="190">
        <f t="shared" si="1"/>
        <v>0</v>
      </c>
      <c r="AA23" s="190">
        <f t="shared" si="1"/>
        <v>0</v>
      </c>
      <c r="AB23" s="190">
        <f t="shared" si="1"/>
        <v>0</v>
      </c>
      <c r="AC23" s="190">
        <f t="shared" si="1"/>
        <v>0</v>
      </c>
      <c r="AD23" s="190">
        <f t="shared" si="1"/>
        <v>0</v>
      </c>
      <c r="AE23" s="190">
        <f t="shared" si="1"/>
        <v>0</v>
      </c>
      <c r="AF23" s="190">
        <f t="shared" si="1"/>
        <v>0</v>
      </c>
      <c r="AG23" s="190">
        <f t="shared" si="1"/>
        <v>0</v>
      </c>
      <c r="AH23" s="190">
        <f t="shared" si="1"/>
        <v>0</v>
      </c>
      <c r="AI23" s="190">
        <f t="shared" si="1"/>
        <v>0</v>
      </c>
      <c r="AJ23" s="190">
        <f t="shared" si="1"/>
        <v>0</v>
      </c>
      <c r="AK23" s="190">
        <f t="shared" si="1"/>
        <v>0</v>
      </c>
      <c r="AL23" s="190">
        <f t="shared" si="1"/>
        <v>0</v>
      </c>
      <c r="AM23" s="190">
        <f t="shared" si="1"/>
        <v>0</v>
      </c>
    </row>
  </sheetData>
  <mergeCells count="7">
    <mergeCell ref="B20:B21"/>
    <mergeCell ref="B22:B23"/>
    <mergeCell ref="D4:L4"/>
    <mergeCell ref="A10:A11"/>
    <mergeCell ref="A12:A13"/>
    <mergeCell ref="A8:A9"/>
    <mergeCell ref="B18:B19"/>
  </mergeCells>
  <conditionalFormatting sqref="D12:L13">
    <cfRule type="cellIs" dxfId="6" priority="12" operator="lessThan">
      <formula>0</formula>
    </cfRule>
    <cfRule type="cellIs" dxfId="5" priority="13" operator="greaterThan">
      <formula>0</formula>
    </cfRule>
  </conditionalFormatting>
  <conditionalFormatting sqref="E22:AM23">
    <cfRule type="cellIs" dxfId="4" priority="1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DABCD-1752-45AD-87A0-E6C04ED0CDE6}">
  <sheetPr>
    <tabColor rgb="FF92D050"/>
  </sheetPr>
  <dimension ref="A1:B4"/>
  <sheetViews>
    <sheetView zoomScaleNormal="100" workbookViewId="0">
      <selection activeCell="A2" sqref="A2"/>
    </sheetView>
  </sheetViews>
  <sheetFormatPr baseColWidth="10" defaultRowHeight="14.5" x14ac:dyDescent="0.35"/>
  <cols>
    <col min="2" max="2" width="13.54296875" customWidth="1"/>
  </cols>
  <sheetData>
    <row r="1" spans="1:2" x14ac:dyDescent="0.35">
      <c r="A1" s="5" t="s">
        <v>137</v>
      </c>
      <c r="B1" s="5"/>
    </row>
    <row r="3" spans="1:2" x14ac:dyDescent="0.35">
      <c r="A3" s="145" t="s">
        <v>50</v>
      </c>
      <c r="B3" s="145" t="s">
        <v>136</v>
      </c>
    </row>
    <row r="4" spans="1:2" x14ac:dyDescent="0.35">
      <c r="A4" s="43">
        <f>'1'!A4</f>
        <v>1004</v>
      </c>
      <c r="B4" s="43" t="s">
        <v>64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9ABE1-BB55-4889-8C8C-50A336BC9D73}">
  <sheetPr>
    <tabColor rgb="FFFFFF00"/>
  </sheetPr>
  <dimension ref="A1:L10"/>
  <sheetViews>
    <sheetView zoomScaleNormal="100" workbookViewId="0">
      <selection activeCell="C10" sqref="C10"/>
    </sheetView>
  </sheetViews>
  <sheetFormatPr baseColWidth="10" defaultRowHeight="14.5" x14ac:dyDescent="0.35"/>
  <cols>
    <col min="1" max="1" width="14.1796875" customWidth="1"/>
    <col min="2" max="2" width="14.7265625" customWidth="1"/>
    <col min="3" max="6" width="5.7265625" bestFit="1" customWidth="1"/>
    <col min="7" max="10" width="6.453125" bestFit="1" customWidth="1"/>
    <col min="11" max="13" width="6.81640625" bestFit="1" customWidth="1"/>
    <col min="14" max="17" width="5.7265625" bestFit="1" customWidth="1"/>
    <col min="18" max="18" width="6" bestFit="1" customWidth="1"/>
    <col min="19" max="20" width="6.453125" bestFit="1" customWidth="1"/>
    <col min="21" max="22" width="6.81640625" bestFit="1" customWidth="1"/>
    <col min="23" max="25" width="5.7265625" bestFit="1" customWidth="1"/>
    <col min="26" max="27" width="6.453125" bestFit="1" customWidth="1"/>
    <col min="28" max="30" width="6.81640625" bestFit="1" customWidth="1"/>
  </cols>
  <sheetData>
    <row r="1" spans="1:12" x14ac:dyDescent="0.35">
      <c r="A1" s="4" t="s">
        <v>84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3" spans="1:12" ht="15" thickBot="1" x14ac:dyDescent="0.4"/>
    <row r="4" spans="1:12" ht="15" customHeight="1" thickBot="1" x14ac:dyDescent="0.4">
      <c r="C4" s="219" t="s">
        <v>43</v>
      </c>
      <c r="D4" s="220"/>
      <c r="E4" s="220"/>
      <c r="F4" s="220"/>
      <c r="G4" s="220"/>
      <c r="H4" s="220"/>
      <c r="I4" s="221"/>
    </row>
    <row r="5" spans="1:12" ht="61.5" thickBot="1" x14ac:dyDescent="0.4">
      <c r="C5" s="130" t="s">
        <v>138</v>
      </c>
      <c r="D5" s="131" t="s">
        <v>139</v>
      </c>
      <c r="E5" s="131" t="s">
        <v>140</v>
      </c>
      <c r="F5" s="131" t="s">
        <v>141</v>
      </c>
      <c r="G5" s="131" t="s">
        <v>142</v>
      </c>
      <c r="H5" s="131" t="s">
        <v>143</v>
      </c>
      <c r="I5" s="132" t="s">
        <v>144</v>
      </c>
    </row>
    <row r="6" spans="1:12" ht="15" thickBot="1" x14ac:dyDescent="0.4">
      <c r="C6" s="28">
        <v>0</v>
      </c>
      <c r="D6" s="29">
        <v>0.20833333333333334</v>
      </c>
      <c r="E6" s="29">
        <v>0.35416666666666669</v>
      </c>
      <c r="F6" s="29">
        <v>0.52083333333333337</v>
      </c>
      <c r="G6" s="29">
        <v>0.58333333333333337</v>
      </c>
      <c r="H6" s="29">
        <v>0.70833333333333337</v>
      </c>
      <c r="I6" s="30">
        <v>0.85416666666666663</v>
      </c>
    </row>
    <row r="7" spans="1:12" ht="15" thickBot="1" x14ac:dyDescent="0.4">
      <c r="A7" s="111" t="s">
        <v>0</v>
      </c>
      <c r="B7" s="112" t="s">
        <v>50</v>
      </c>
      <c r="C7" s="113">
        <v>0.2076388888888889</v>
      </c>
      <c r="D7" s="114">
        <v>0.35347222222222219</v>
      </c>
      <c r="E7" s="114">
        <v>0.52013888888888882</v>
      </c>
      <c r="F7" s="114">
        <v>0.58263888888888882</v>
      </c>
      <c r="G7" s="114">
        <v>0.70763888888888893</v>
      </c>
      <c r="H7" s="114">
        <v>0.8534722222222223</v>
      </c>
      <c r="I7" s="115">
        <v>0.99930555555555556</v>
      </c>
    </row>
    <row r="8" spans="1:12" x14ac:dyDescent="0.35">
      <c r="A8" s="121" t="s">
        <v>1</v>
      </c>
      <c r="B8" s="116">
        <v>1004</v>
      </c>
      <c r="C8" s="103">
        <v>6</v>
      </c>
      <c r="D8" s="103">
        <v>35</v>
      </c>
      <c r="E8" s="103">
        <v>36</v>
      </c>
      <c r="F8" s="103">
        <v>31</v>
      </c>
      <c r="G8" s="103">
        <v>38</v>
      </c>
      <c r="H8" s="103">
        <v>40</v>
      </c>
      <c r="I8" s="118">
        <v>33</v>
      </c>
    </row>
    <row r="9" spans="1:12" x14ac:dyDescent="0.35">
      <c r="A9" s="122" t="s">
        <v>2</v>
      </c>
      <c r="B9" s="117">
        <v>1004</v>
      </c>
      <c r="C9" s="103">
        <v>6</v>
      </c>
      <c r="D9" s="103">
        <v>35</v>
      </c>
      <c r="E9" s="103">
        <v>36</v>
      </c>
      <c r="F9" s="103">
        <v>31</v>
      </c>
      <c r="G9" s="103">
        <v>38</v>
      </c>
      <c r="H9" s="103">
        <v>40</v>
      </c>
      <c r="I9" s="118">
        <v>33</v>
      </c>
    </row>
    <row r="10" spans="1:12" ht="15" thickBot="1" x14ac:dyDescent="0.4">
      <c r="A10" s="123" t="s">
        <v>81</v>
      </c>
      <c r="B10" s="101">
        <v>1004</v>
      </c>
      <c r="C10" s="104">
        <f t="shared" ref="C10" si="0">C9-C8</f>
        <v>0</v>
      </c>
      <c r="D10" s="104">
        <f t="shared" ref="D10" si="1">D9-D8</f>
        <v>0</v>
      </c>
      <c r="E10" s="104">
        <f t="shared" ref="E10" si="2">E9-E8</f>
        <v>0</v>
      </c>
      <c r="F10" s="104">
        <f t="shared" ref="F10" si="3">F9-F8</f>
        <v>0</v>
      </c>
      <c r="G10" s="104">
        <f t="shared" ref="G10" si="4">G9-G8</f>
        <v>0</v>
      </c>
      <c r="H10" s="104">
        <f t="shared" ref="H10" si="5">H9-H8</f>
        <v>0</v>
      </c>
      <c r="I10" s="119">
        <f t="shared" ref="I10" si="6">I9-I8</f>
        <v>0</v>
      </c>
    </row>
  </sheetData>
  <mergeCells count="1">
    <mergeCell ref="C4:I4"/>
  </mergeCells>
  <phoneticPr fontId="17" type="noConversion"/>
  <conditionalFormatting sqref="C10:I10">
    <cfRule type="cellIs" dxfId="3" priority="37" operator="lessThan">
      <formula>0</formula>
    </cfRule>
    <cfRule type="cellIs" dxfId="2" priority="38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</vt:i4>
      </vt:variant>
    </vt:vector>
  </HeadingPairs>
  <TitlesOfParts>
    <vt:vector size="24" baseType="lpstr">
      <vt:lpstr>1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Resumen</vt:lpstr>
      <vt:lpstr>'22'!_Hlk160017412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Jullio Richard Guzman Roncal</cp:lastModifiedBy>
  <dcterms:created xsi:type="dcterms:W3CDTF">2021-09-06T23:59:50Z</dcterms:created>
  <dcterms:modified xsi:type="dcterms:W3CDTF">2024-03-12T00:09:17Z</dcterms:modified>
</cp:coreProperties>
</file>