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o\Desktop\po\F13\"/>
    </mc:Choice>
  </mc:AlternateContent>
  <xr:revisionPtr revIDLastSave="0" documentId="13_ncr:1_{60796EE0-16B8-4A06-A29C-3D7704673B03}" xr6:coauthVersionLast="47" xr6:coauthVersionMax="47" xr10:uidLastSave="{00000000-0000-0000-0000-000000000000}"/>
  <bookViews>
    <workbookView xWindow="-108" yWindow="-108" windowWidth="23256" windowHeight="12456" tabRatio="862" activeTab="13" xr2:uid="{CAB77FD6-9A28-4E0A-A940-9BCEFF7722D4}"/>
  </bookViews>
  <sheets>
    <sheet name="1" sheetId="30" r:id="rId1"/>
    <sheet name="3" sheetId="41" r:id="rId2"/>
    <sheet name="4" sheetId="47" r:id="rId3"/>
    <sheet name="5" sheetId="48" r:id="rId4"/>
    <sheet name="6" sheetId="49" r:id="rId5"/>
    <sheet name="7" sheetId="43" r:id="rId6"/>
    <sheet name="8" sheetId="46" r:id="rId7"/>
    <sheet name="9" sheetId="44" r:id="rId8"/>
    <sheet name="11" sheetId="8" r:id="rId9"/>
    <sheet name="12" sheetId="14" r:id="rId10"/>
    <sheet name="16" sheetId="34" r:id="rId11"/>
    <sheet name="20" sheetId="12" r:id="rId12"/>
    <sheet name="24" sheetId="35" r:id="rId13"/>
    <sheet name="Resumen" sheetId="39" r:id="rId14"/>
  </sheets>
  <definedNames>
    <definedName name="_xlnm._FilterDatabase" localSheetId="5" hidden="1">'7'!$C$5:$L$11</definedName>
    <definedName name="_xlnm._FilterDatabase" localSheetId="6" hidden="1">'8'!$C$5:$L$11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41" l="1"/>
  <c r="C5" i="35"/>
  <c r="D5" i="35" s="1"/>
  <c r="R12" i="46"/>
  <c r="G13" i="46"/>
  <c r="Y13" i="46"/>
  <c r="N14" i="46"/>
  <c r="AF14" i="46"/>
  <c r="U15" i="46"/>
  <c r="C25" i="46"/>
  <c r="C26" i="46"/>
  <c r="C27" i="46"/>
  <c r="C28" i="46"/>
  <c r="C29" i="46"/>
  <c r="C30" i="46"/>
  <c r="C6" i="46"/>
  <c r="C7" i="46" s="1"/>
  <c r="C8" i="46" s="1"/>
  <c r="C9" i="46" s="1"/>
  <c r="C10" i="46" s="1"/>
  <c r="C11" i="46" s="1"/>
  <c r="C24" i="46" s="1"/>
  <c r="AG30" i="46"/>
  <c r="AF30" i="46"/>
  <c r="AE30" i="46"/>
  <c r="AD30" i="46"/>
  <c r="AC30" i="46"/>
  <c r="AB30" i="46"/>
  <c r="AA30" i="46"/>
  <c r="Z30" i="46"/>
  <c r="Y30" i="46"/>
  <c r="X30" i="46"/>
  <c r="W30" i="46"/>
  <c r="V30" i="46"/>
  <c r="U30" i="46"/>
  <c r="T30" i="46"/>
  <c r="S30" i="46"/>
  <c r="R30" i="46"/>
  <c r="Q30" i="46"/>
  <c r="P30" i="46"/>
  <c r="O30" i="46"/>
  <c r="N30" i="46"/>
  <c r="M30" i="46"/>
  <c r="L30" i="46"/>
  <c r="K30" i="46"/>
  <c r="J30" i="46"/>
  <c r="I30" i="46"/>
  <c r="H30" i="46"/>
  <c r="G30" i="46"/>
  <c r="F30" i="46"/>
  <c r="E30" i="46"/>
  <c r="AG29" i="46"/>
  <c r="AF29" i="46"/>
  <c r="AE29" i="46"/>
  <c r="AD29" i="46"/>
  <c r="AC29" i="46"/>
  <c r="AB29" i="46"/>
  <c r="AA29" i="46"/>
  <c r="Z29" i="46"/>
  <c r="Y29" i="46"/>
  <c r="X29" i="46"/>
  <c r="W29" i="46"/>
  <c r="V29" i="46"/>
  <c r="U29" i="46"/>
  <c r="T29" i="46"/>
  <c r="S29" i="46"/>
  <c r="R29" i="46"/>
  <c r="Q29" i="46"/>
  <c r="P29" i="46"/>
  <c r="O29" i="46"/>
  <c r="N29" i="46"/>
  <c r="M29" i="46"/>
  <c r="L29" i="46"/>
  <c r="K29" i="46"/>
  <c r="J29" i="46"/>
  <c r="I29" i="46"/>
  <c r="H29" i="46"/>
  <c r="G29" i="46"/>
  <c r="F29" i="46"/>
  <c r="E29" i="46"/>
  <c r="AG31" i="43"/>
  <c r="AF31" i="43"/>
  <c r="AE31" i="43"/>
  <c r="AD31" i="43"/>
  <c r="AC31" i="43"/>
  <c r="AB31" i="43"/>
  <c r="AA31" i="43"/>
  <c r="Z31" i="43"/>
  <c r="Y31" i="43"/>
  <c r="X31" i="43"/>
  <c r="W31" i="43"/>
  <c r="V31" i="43"/>
  <c r="U31" i="43"/>
  <c r="T31" i="43"/>
  <c r="S31" i="43"/>
  <c r="R31" i="43"/>
  <c r="Q31" i="43"/>
  <c r="P31" i="43"/>
  <c r="O31" i="43"/>
  <c r="N31" i="43"/>
  <c r="M31" i="43"/>
  <c r="L31" i="43"/>
  <c r="K31" i="43"/>
  <c r="J31" i="43"/>
  <c r="I31" i="43"/>
  <c r="H31" i="43"/>
  <c r="G31" i="43"/>
  <c r="F31" i="43"/>
  <c r="E31" i="43"/>
  <c r="C31" i="43"/>
  <c r="AG30" i="43"/>
  <c r="AF30" i="43"/>
  <c r="AE30" i="43"/>
  <c r="AD30" i="43"/>
  <c r="AC30" i="43"/>
  <c r="AB30" i="43"/>
  <c r="AA30" i="43"/>
  <c r="Z30" i="43"/>
  <c r="Y30" i="43"/>
  <c r="X30" i="43"/>
  <c r="W30" i="43"/>
  <c r="V30" i="43"/>
  <c r="U30" i="43"/>
  <c r="T30" i="43"/>
  <c r="S30" i="43"/>
  <c r="R30" i="43"/>
  <c r="Q30" i="43"/>
  <c r="P30" i="43"/>
  <c r="O30" i="43"/>
  <c r="N30" i="43"/>
  <c r="M30" i="43"/>
  <c r="L30" i="43"/>
  <c r="K30" i="43"/>
  <c r="J30" i="43"/>
  <c r="I30" i="43"/>
  <c r="H30" i="43"/>
  <c r="G30" i="43"/>
  <c r="F30" i="43"/>
  <c r="E30" i="43"/>
  <c r="C30" i="43"/>
  <c r="C29" i="43"/>
  <c r="C28" i="43"/>
  <c r="C27" i="43"/>
  <c r="C26" i="43"/>
  <c r="AG15" i="43"/>
  <c r="AG15" i="46" s="1"/>
  <c r="AF15" i="43"/>
  <c r="AF15" i="46" s="1"/>
  <c r="AE15" i="43"/>
  <c r="AE15" i="46" s="1"/>
  <c r="AD15" i="43"/>
  <c r="AD15" i="46" s="1"/>
  <c r="AC15" i="43"/>
  <c r="AC15" i="46" s="1"/>
  <c r="AB15" i="43"/>
  <c r="AB15" i="46" s="1"/>
  <c r="AA15" i="43"/>
  <c r="AA15" i="46" s="1"/>
  <c r="Z15" i="43"/>
  <c r="Z15" i="46" s="1"/>
  <c r="Y15" i="43"/>
  <c r="Y15" i="46" s="1"/>
  <c r="X15" i="43"/>
  <c r="X15" i="46" s="1"/>
  <c r="W15" i="43"/>
  <c r="W15" i="46" s="1"/>
  <c r="V15" i="43"/>
  <c r="V15" i="46" s="1"/>
  <c r="U15" i="43"/>
  <c r="T15" i="43"/>
  <c r="T15" i="46" s="1"/>
  <c r="S15" i="43"/>
  <c r="S15" i="46" s="1"/>
  <c r="R15" i="43"/>
  <c r="R15" i="46" s="1"/>
  <c r="Q15" i="43"/>
  <c r="Q15" i="46" s="1"/>
  <c r="P15" i="43"/>
  <c r="P15" i="46" s="1"/>
  <c r="O15" i="43"/>
  <c r="O15" i="46" s="1"/>
  <c r="N15" i="43"/>
  <c r="N15" i="46" s="1"/>
  <c r="M15" i="43"/>
  <c r="M15" i="46" s="1"/>
  <c r="L15" i="43"/>
  <c r="L15" i="46" s="1"/>
  <c r="K15" i="43"/>
  <c r="K15" i="46" s="1"/>
  <c r="J15" i="43"/>
  <c r="J15" i="46" s="1"/>
  <c r="I15" i="43"/>
  <c r="I15" i="46" s="1"/>
  <c r="H15" i="43"/>
  <c r="H15" i="46" s="1"/>
  <c r="G15" i="43"/>
  <c r="G15" i="46" s="1"/>
  <c r="F15" i="43"/>
  <c r="F15" i="46" s="1"/>
  <c r="E15" i="43"/>
  <c r="E15" i="46" s="1"/>
  <c r="AG14" i="43"/>
  <c r="AG14" i="46" s="1"/>
  <c r="AF14" i="43"/>
  <c r="AE14" i="43"/>
  <c r="AE14" i="46" s="1"/>
  <c r="AD14" i="43"/>
  <c r="AD14" i="46" s="1"/>
  <c r="AC14" i="43"/>
  <c r="AC14" i="46" s="1"/>
  <c r="AB14" i="43"/>
  <c r="AB14" i="46" s="1"/>
  <c r="AA14" i="43"/>
  <c r="AA14" i="46" s="1"/>
  <c r="Z14" i="43"/>
  <c r="Z14" i="46" s="1"/>
  <c r="Y14" i="43"/>
  <c r="Y14" i="46" s="1"/>
  <c r="X14" i="43"/>
  <c r="X14" i="46" s="1"/>
  <c r="W14" i="43"/>
  <c r="W14" i="46" s="1"/>
  <c r="V14" i="43"/>
  <c r="V14" i="46" s="1"/>
  <c r="U14" i="43"/>
  <c r="U14" i="46" s="1"/>
  <c r="T14" i="43"/>
  <c r="T14" i="46" s="1"/>
  <c r="S14" i="43"/>
  <c r="S14" i="46" s="1"/>
  <c r="R14" i="43"/>
  <c r="R14" i="46" s="1"/>
  <c r="Q14" i="43"/>
  <c r="Q14" i="46" s="1"/>
  <c r="P14" i="43"/>
  <c r="P14" i="46" s="1"/>
  <c r="O14" i="43"/>
  <c r="O14" i="46" s="1"/>
  <c r="N14" i="43"/>
  <c r="M14" i="43"/>
  <c r="M14" i="46" s="1"/>
  <c r="L14" i="43"/>
  <c r="L14" i="46" s="1"/>
  <c r="K14" i="43"/>
  <c r="K14" i="46" s="1"/>
  <c r="J14" i="43"/>
  <c r="J14" i="46" s="1"/>
  <c r="I14" i="43"/>
  <c r="I14" i="46" s="1"/>
  <c r="H14" i="43"/>
  <c r="H14" i="46" s="1"/>
  <c r="G14" i="43"/>
  <c r="G14" i="46" s="1"/>
  <c r="F14" i="43"/>
  <c r="F14" i="46" s="1"/>
  <c r="E14" i="43"/>
  <c r="E14" i="46" s="1"/>
  <c r="AG13" i="43"/>
  <c r="AG13" i="46" s="1"/>
  <c r="AF13" i="43"/>
  <c r="AF13" i="46" s="1"/>
  <c r="AE13" i="43"/>
  <c r="AE13" i="46" s="1"/>
  <c r="AD13" i="43"/>
  <c r="AD13" i="46" s="1"/>
  <c r="AC13" i="43"/>
  <c r="AC13" i="46" s="1"/>
  <c r="AB13" i="43"/>
  <c r="AB13" i="46" s="1"/>
  <c r="AA13" i="43"/>
  <c r="AA13" i="46" s="1"/>
  <c r="Z13" i="43"/>
  <c r="Z13" i="46" s="1"/>
  <c r="Y13" i="43"/>
  <c r="X13" i="43"/>
  <c r="X13" i="46" s="1"/>
  <c r="W13" i="43"/>
  <c r="W13" i="46" s="1"/>
  <c r="V13" i="43"/>
  <c r="V13" i="46" s="1"/>
  <c r="U13" i="43"/>
  <c r="U13" i="46" s="1"/>
  <c r="T13" i="43"/>
  <c r="T13" i="46" s="1"/>
  <c r="S13" i="43"/>
  <c r="S13" i="46" s="1"/>
  <c r="R13" i="43"/>
  <c r="R13" i="46" s="1"/>
  <c r="Q13" i="43"/>
  <c r="Q13" i="46" s="1"/>
  <c r="P13" i="43"/>
  <c r="P13" i="46" s="1"/>
  <c r="O13" i="43"/>
  <c r="O13" i="46" s="1"/>
  <c r="N13" i="43"/>
  <c r="N13" i="46" s="1"/>
  <c r="M13" i="43"/>
  <c r="M13" i="46" s="1"/>
  <c r="L13" i="43"/>
  <c r="L13" i="46" s="1"/>
  <c r="K13" i="43"/>
  <c r="K13" i="46" s="1"/>
  <c r="J13" i="43"/>
  <c r="J13" i="46" s="1"/>
  <c r="I13" i="43"/>
  <c r="I13" i="46" s="1"/>
  <c r="H13" i="43"/>
  <c r="H13" i="46" s="1"/>
  <c r="G13" i="43"/>
  <c r="F13" i="43"/>
  <c r="F13" i="46" s="1"/>
  <c r="E13" i="43"/>
  <c r="E13" i="46" s="1"/>
  <c r="AG12" i="43"/>
  <c r="AG12" i="46" s="1"/>
  <c r="AF12" i="43"/>
  <c r="AF12" i="46" s="1"/>
  <c r="AE12" i="43"/>
  <c r="AE12" i="46" s="1"/>
  <c r="AD12" i="43"/>
  <c r="AD12" i="46" s="1"/>
  <c r="AC12" i="43"/>
  <c r="AC12" i="46" s="1"/>
  <c r="AB12" i="43"/>
  <c r="AB12" i="46" s="1"/>
  <c r="AA12" i="43"/>
  <c r="AA12" i="46" s="1"/>
  <c r="Z12" i="43"/>
  <c r="Z12" i="46" s="1"/>
  <c r="Y12" i="43"/>
  <c r="Y12" i="46" s="1"/>
  <c r="X12" i="43"/>
  <c r="X12" i="46" s="1"/>
  <c r="W12" i="43"/>
  <c r="W12" i="46" s="1"/>
  <c r="V12" i="43"/>
  <c r="V12" i="46" s="1"/>
  <c r="U12" i="43"/>
  <c r="U12" i="46" s="1"/>
  <c r="T12" i="43"/>
  <c r="T12" i="46" s="1"/>
  <c r="S12" i="43"/>
  <c r="S12" i="46" s="1"/>
  <c r="R12" i="43"/>
  <c r="Q12" i="43"/>
  <c r="Q12" i="46" s="1"/>
  <c r="P12" i="43"/>
  <c r="P12" i="46" s="1"/>
  <c r="O12" i="43"/>
  <c r="O12" i="46" s="1"/>
  <c r="N12" i="43"/>
  <c r="N12" i="46" s="1"/>
  <c r="M12" i="43"/>
  <c r="M12" i="46" s="1"/>
  <c r="L12" i="43"/>
  <c r="L12" i="46" s="1"/>
  <c r="K12" i="43"/>
  <c r="K12" i="46" s="1"/>
  <c r="J12" i="43"/>
  <c r="J12" i="46" s="1"/>
  <c r="I12" i="43"/>
  <c r="I12" i="46" s="1"/>
  <c r="H12" i="43"/>
  <c r="H12" i="46" s="1"/>
  <c r="G12" i="43"/>
  <c r="G12" i="46" s="1"/>
  <c r="F12" i="43"/>
  <c r="F12" i="46" s="1"/>
  <c r="E12" i="43"/>
  <c r="E12" i="46" s="1"/>
  <c r="D8" i="49"/>
  <c r="E8" i="49"/>
  <c r="F8" i="49"/>
  <c r="C8" i="49"/>
  <c r="A6" i="49"/>
  <c r="A8" i="48"/>
  <c r="B8" i="48"/>
  <c r="C8" i="48"/>
  <c r="D8" i="48"/>
  <c r="A9" i="48"/>
  <c r="B9" i="48"/>
  <c r="C9" i="48"/>
  <c r="D9" i="48"/>
  <c r="A7" i="48"/>
  <c r="B7" i="48"/>
  <c r="C7" i="48"/>
  <c r="D7" i="48"/>
  <c r="E5" i="41"/>
  <c r="D5" i="41"/>
  <c r="C20" i="46" l="1"/>
  <c r="C22" i="46"/>
  <c r="C21" i="46"/>
  <c r="C19" i="46"/>
  <c r="C23" i="46"/>
  <c r="AD16" i="43"/>
  <c r="AD16" i="46" s="1"/>
  <c r="F16" i="43"/>
  <c r="F16" i="46" s="1"/>
  <c r="L16" i="43"/>
  <c r="L16" i="46" s="1"/>
  <c r="R16" i="43"/>
  <c r="R16" i="46" s="1"/>
  <c r="X16" i="43"/>
  <c r="X16" i="46" s="1"/>
  <c r="G17" i="43"/>
  <c r="G17" i="46" s="1"/>
  <c r="M17" i="43"/>
  <c r="M17" i="46" s="1"/>
  <c r="S17" i="43"/>
  <c r="S17" i="46" s="1"/>
  <c r="Y17" i="43"/>
  <c r="Y17" i="46" s="1"/>
  <c r="AE17" i="43"/>
  <c r="AE17" i="46" s="1"/>
  <c r="E16" i="43"/>
  <c r="E16" i="46" s="1"/>
  <c r="K16" i="43"/>
  <c r="K16" i="46" s="1"/>
  <c r="Q16" i="43"/>
  <c r="Q16" i="46" s="1"/>
  <c r="W16" i="43"/>
  <c r="W16" i="46" s="1"/>
  <c r="AC16" i="43"/>
  <c r="AC16" i="46" s="1"/>
  <c r="F17" i="43"/>
  <c r="F17" i="46" s="1"/>
  <c r="L17" i="43"/>
  <c r="L17" i="46" s="1"/>
  <c r="R17" i="43"/>
  <c r="R17" i="46" s="1"/>
  <c r="X17" i="43"/>
  <c r="X17" i="46" s="1"/>
  <c r="AD17" i="43"/>
  <c r="AD17" i="46" s="1"/>
  <c r="I16" i="43"/>
  <c r="I16" i="46" s="1"/>
  <c r="O16" i="43"/>
  <c r="O16" i="46" s="1"/>
  <c r="U16" i="43"/>
  <c r="U16" i="46" s="1"/>
  <c r="AA16" i="43"/>
  <c r="AA16" i="46" s="1"/>
  <c r="AG16" i="43"/>
  <c r="AG16" i="46" s="1"/>
  <c r="J17" i="43"/>
  <c r="J17" i="46" s="1"/>
  <c r="P17" i="43"/>
  <c r="P17" i="46" s="1"/>
  <c r="V17" i="43"/>
  <c r="V17" i="46" s="1"/>
  <c r="AB17" i="43"/>
  <c r="AB17" i="46" s="1"/>
  <c r="J16" i="43"/>
  <c r="J16" i="46" s="1"/>
  <c r="P16" i="43"/>
  <c r="P16" i="46" s="1"/>
  <c r="V16" i="43"/>
  <c r="V16" i="46" s="1"/>
  <c r="AB16" i="43"/>
  <c r="AB16" i="46" s="1"/>
  <c r="E17" i="43"/>
  <c r="E17" i="46" s="1"/>
  <c r="K17" i="43"/>
  <c r="K17" i="46" s="1"/>
  <c r="Q17" i="43"/>
  <c r="Q17" i="46" s="1"/>
  <c r="W17" i="43"/>
  <c r="W17" i="46" s="1"/>
  <c r="AC17" i="43"/>
  <c r="AC17" i="46" s="1"/>
  <c r="G16" i="43"/>
  <c r="G16" i="46" s="1"/>
  <c r="M16" i="43"/>
  <c r="M16" i="46" s="1"/>
  <c r="S16" i="43"/>
  <c r="S16" i="46" s="1"/>
  <c r="Y16" i="43"/>
  <c r="Y16" i="46" s="1"/>
  <c r="AE16" i="43"/>
  <c r="AE16" i="46" s="1"/>
  <c r="H17" i="43"/>
  <c r="H17" i="46" s="1"/>
  <c r="N17" i="43"/>
  <c r="N17" i="46" s="1"/>
  <c r="T17" i="43"/>
  <c r="T17" i="46" s="1"/>
  <c r="Z17" i="43"/>
  <c r="Z17" i="46" s="1"/>
  <c r="AF17" i="43"/>
  <c r="AF17" i="46" s="1"/>
  <c r="H16" i="43"/>
  <c r="H16" i="46" s="1"/>
  <c r="N16" i="43"/>
  <c r="N16" i="46" s="1"/>
  <c r="T16" i="43"/>
  <c r="T16" i="46" s="1"/>
  <c r="Z16" i="43"/>
  <c r="Z16" i="46" s="1"/>
  <c r="AF16" i="43"/>
  <c r="AF16" i="46" s="1"/>
  <c r="I17" i="43"/>
  <c r="I17" i="46" s="1"/>
  <c r="O17" i="43"/>
  <c r="O17" i="46" s="1"/>
  <c r="U17" i="43"/>
  <c r="U17" i="46" s="1"/>
  <c r="AA17" i="43"/>
  <c r="AA17" i="46" s="1"/>
  <c r="AG17" i="43"/>
  <c r="AG17" i="46" s="1"/>
  <c r="F12" i="41"/>
  <c r="F13" i="41"/>
  <c r="F14" i="41"/>
  <c r="F15" i="41"/>
  <c r="F16" i="41"/>
  <c r="F17" i="41"/>
  <c r="F2" i="41" l="1"/>
  <c r="G9" i="41"/>
  <c r="F9" i="41"/>
  <c r="G7" i="41"/>
  <c r="F7" i="41"/>
  <c r="G5" i="41"/>
  <c r="F5" i="41"/>
  <c r="A2" i="12"/>
  <c r="AC24" i="46"/>
  <c r="U24" i="46"/>
  <c r="T24" i="46"/>
  <c r="R24" i="46"/>
  <c r="M24" i="46"/>
  <c r="E24" i="46"/>
  <c r="AG23" i="46"/>
  <c r="AE23" i="46"/>
  <c r="Z23" i="46"/>
  <c r="R23" i="46"/>
  <c r="Q23" i="46"/>
  <c r="O23" i="46"/>
  <c r="J23" i="46"/>
  <c r="AG24" i="46"/>
  <c r="AF24" i="46"/>
  <c r="AE24" i="46"/>
  <c r="AD24" i="46"/>
  <c r="AB24" i="46"/>
  <c r="AA24" i="46"/>
  <c r="Z24" i="46"/>
  <c r="Y24" i="46"/>
  <c r="X24" i="46"/>
  <c r="W24" i="46"/>
  <c r="V24" i="46"/>
  <c r="S24" i="46"/>
  <c r="Q24" i="46"/>
  <c r="P24" i="46"/>
  <c r="O24" i="46"/>
  <c r="N24" i="46"/>
  <c r="L24" i="46"/>
  <c r="K24" i="46"/>
  <c r="J24" i="46"/>
  <c r="I24" i="46"/>
  <c r="H24" i="46"/>
  <c r="G24" i="46"/>
  <c r="F24" i="46"/>
  <c r="AF23" i="46"/>
  <c r="AD23" i="46"/>
  <c r="AC23" i="46"/>
  <c r="AB23" i="46"/>
  <c r="AA23" i="46"/>
  <c r="Y23" i="46"/>
  <c r="X23" i="46"/>
  <c r="W23" i="46"/>
  <c r="V23" i="46"/>
  <c r="U23" i="46"/>
  <c r="T23" i="46"/>
  <c r="S23" i="46"/>
  <c r="P23" i="46"/>
  <c r="N23" i="46"/>
  <c r="M23" i="46"/>
  <c r="L23" i="46"/>
  <c r="K23" i="46"/>
  <c r="I23" i="46"/>
  <c r="H23" i="46"/>
  <c r="G23" i="46"/>
  <c r="F23" i="46"/>
  <c r="E23" i="46"/>
  <c r="F19" i="41" l="1"/>
  <c r="G10" i="41"/>
  <c r="F10" i="41"/>
  <c r="C6" i="43"/>
  <c r="C7" i="43" s="1"/>
  <c r="A4" i="49"/>
  <c r="C20" i="43" l="1"/>
  <c r="C21" i="43"/>
  <c r="C8" i="43"/>
  <c r="D16" i="41"/>
  <c r="D17" i="41"/>
  <c r="D15" i="41"/>
  <c r="D13" i="41"/>
  <c r="D14" i="41"/>
  <c r="D12" i="41"/>
  <c r="E9" i="41"/>
  <c r="D9" i="41"/>
  <c r="C22" i="43" l="1"/>
  <c r="C9" i="43"/>
  <c r="D2" i="41"/>
  <c r="D5" i="48"/>
  <c r="D6" i="48"/>
  <c r="C5" i="48"/>
  <c r="C6" i="48"/>
  <c r="D4" i="48"/>
  <c r="C4" i="48"/>
  <c r="B5" i="48"/>
  <c r="B6" i="48"/>
  <c r="B4" i="48"/>
  <c r="A5" i="48"/>
  <c r="A6" i="48"/>
  <c r="A4" i="48"/>
  <c r="C10" i="43" l="1"/>
  <c r="C23" i="43"/>
  <c r="F6" i="43"/>
  <c r="G6" i="43"/>
  <c r="G6" i="46" s="1"/>
  <c r="H6" i="43"/>
  <c r="H6" i="46" s="1"/>
  <c r="I6" i="43"/>
  <c r="I6" i="46" s="1"/>
  <c r="J6" i="43"/>
  <c r="J6" i="46" s="1"/>
  <c r="K6" i="43"/>
  <c r="K6" i="46" s="1"/>
  <c r="L6" i="43"/>
  <c r="L6" i="46" s="1"/>
  <c r="M6" i="43"/>
  <c r="M6" i="46" s="1"/>
  <c r="N6" i="43"/>
  <c r="N6" i="46" s="1"/>
  <c r="O6" i="43"/>
  <c r="O6" i="46" s="1"/>
  <c r="P6" i="43"/>
  <c r="P6" i="46" s="1"/>
  <c r="Q6" i="43"/>
  <c r="Q6" i="46" s="1"/>
  <c r="R6" i="43"/>
  <c r="R6" i="46" s="1"/>
  <c r="S6" i="43"/>
  <c r="S6" i="46" s="1"/>
  <c r="T6" i="43"/>
  <c r="T6" i="46" s="1"/>
  <c r="U6" i="43"/>
  <c r="U6" i="46" s="1"/>
  <c r="V6" i="43"/>
  <c r="V6" i="46" s="1"/>
  <c r="W6" i="43"/>
  <c r="W6" i="46" s="1"/>
  <c r="X6" i="43"/>
  <c r="X6" i="46" s="1"/>
  <c r="Y6" i="43"/>
  <c r="Y6" i="46" s="1"/>
  <c r="Z6" i="43"/>
  <c r="Z6" i="46" s="1"/>
  <c r="AA6" i="43"/>
  <c r="AA6" i="46" s="1"/>
  <c r="AB6" i="43"/>
  <c r="AB6" i="46" s="1"/>
  <c r="AC6" i="43"/>
  <c r="AC6" i="46" s="1"/>
  <c r="AD6" i="43"/>
  <c r="AD6" i="46" s="1"/>
  <c r="AE6" i="43"/>
  <c r="AE6" i="46" s="1"/>
  <c r="AF6" i="43"/>
  <c r="AF6" i="46" s="1"/>
  <c r="AG6" i="43"/>
  <c r="AG6" i="46" s="1"/>
  <c r="F7" i="43"/>
  <c r="F7" i="46" s="1"/>
  <c r="G7" i="43"/>
  <c r="G7" i="46" s="1"/>
  <c r="H7" i="43"/>
  <c r="H7" i="46" s="1"/>
  <c r="I7" i="43"/>
  <c r="I7" i="46" s="1"/>
  <c r="J7" i="43"/>
  <c r="J7" i="46" s="1"/>
  <c r="K7" i="43"/>
  <c r="K7" i="46" s="1"/>
  <c r="L7" i="43"/>
  <c r="L7" i="46" s="1"/>
  <c r="M7" i="43"/>
  <c r="M7" i="46" s="1"/>
  <c r="N7" i="43"/>
  <c r="N7" i="46" s="1"/>
  <c r="O7" i="43"/>
  <c r="O7" i="46" s="1"/>
  <c r="P7" i="43"/>
  <c r="P7" i="46" s="1"/>
  <c r="Q7" i="43"/>
  <c r="Q7" i="46" s="1"/>
  <c r="R7" i="43"/>
  <c r="R7" i="46" s="1"/>
  <c r="S7" i="43"/>
  <c r="S7" i="46" s="1"/>
  <c r="T7" i="43"/>
  <c r="T7" i="46" s="1"/>
  <c r="U7" i="43"/>
  <c r="U7" i="46" s="1"/>
  <c r="V7" i="43"/>
  <c r="V7" i="46" s="1"/>
  <c r="W7" i="43"/>
  <c r="W7" i="46" s="1"/>
  <c r="X7" i="43"/>
  <c r="X7" i="46" s="1"/>
  <c r="Y7" i="43"/>
  <c r="Y7" i="46" s="1"/>
  <c r="Z7" i="43"/>
  <c r="Z7" i="46" s="1"/>
  <c r="AA7" i="43"/>
  <c r="AA7" i="46" s="1"/>
  <c r="AB7" i="43"/>
  <c r="AB7" i="46" s="1"/>
  <c r="AC7" i="43"/>
  <c r="AC7" i="46" s="1"/>
  <c r="AD7" i="43"/>
  <c r="AD7" i="46" s="1"/>
  <c r="AE7" i="43"/>
  <c r="AE7" i="46" s="1"/>
  <c r="AF7" i="43"/>
  <c r="AF7" i="46" s="1"/>
  <c r="AG7" i="43"/>
  <c r="AG7" i="46" s="1"/>
  <c r="F8" i="43"/>
  <c r="F8" i="46" s="1"/>
  <c r="G8" i="43"/>
  <c r="G8" i="46" s="1"/>
  <c r="H8" i="43"/>
  <c r="H8" i="46" s="1"/>
  <c r="I8" i="43"/>
  <c r="I8" i="46" s="1"/>
  <c r="J8" i="43"/>
  <c r="K8" i="43"/>
  <c r="L8" i="43"/>
  <c r="L8" i="46" s="1"/>
  <c r="M8" i="43"/>
  <c r="M8" i="46" s="1"/>
  <c r="N8" i="43"/>
  <c r="N8" i="46" s="1"/>
  <c r="O8" i="43"/>
  <c r="O8" i="46" s="1"/>
  <c r="P8" i="43"/>
  <c r="P8" i="46" s="1"/>
  <c r="Q8" i="43"/>
  <c r="Q8" i="46" s="1"/>
  <c r="R8" i="43"/>
  <c r="R8" i="46" s="1"/>
  <c r="S8" i="43"/>
  <c r="S8" i="46" s="1"/>
  <c r="T8" i="43"/>
  <c r="T8" i="46" s="1"/>
  <c r="U8" i="43"/>
  <c r="U8" i="46" s="1"/>
  <c r="V8" i="43"/>
  <c r="V8" i="46" s="1"/>
  <c r="W8" i="43"/>
  <c r="W8" i="46" s="1"/>
  <c r="X8" i="43"/>
  <c r="X8" i="46" s="1"/>
  <c r="Y8" i="43"/>
  <c r="Y8" i="46" s="1"/>
  <c r="Z8" i="43"/>
  <c r="Z8" i="46" s="1"/>
  <c r="AA8" i="43"/>
  <c r="AA8" i="46" s="1"/>
  <c r="AB8" i="43"/>
  <c r="AB8" i="46" s="1"/>
  <c r="AC8" i="43"/>
  <c r="AD8" i="43"/>
  <c r="AD8" i="46" s="1"/>
  <c r="AE8" i="43"/>
  <c r="AE8" i="46" s="1"/>
  <c r="AF8" i="43"/>
  <c r="AF8" i="46" s="1"/>
  <c r="AG8" i="43"/>
  <c r="AG8" i="46" s="1"/>
  <c r="F9" i="43"/>
  <c r="G9" i="43"/>
  <c r="G9" i="46" s="1"/>
  <c r="H9" i="43"/>
  <c r="H9" i="46" s="1"/>
  <c r="I9" i="43"/>
  <c r="I9" i="46" s="1"/>
  <c r="J9" i="43"/>
  <c r="J9" i="46" s="1"/>
  <c r="K9" i="43"/>
  <c r="K9" i="46" s="1"/>
  <c r="L9" i="43"/>
  <c r="L9" i="46" s="1"/>
  <c r="M9" i="43"/>
  <c r="M9" i="46" s="1"/>
  <c r="N9" i="43"/>
  <c r="N9" i="46" s="1"/>
  <c r="O9" i="43"/>
  <c r="O9" i="46" s="1"/>
  <c r="P9" i="43"/>
  <c r="P9" i="46" s="1"/>
  <c r="Q9" i="43"/>
  <c r="Q9" i="46" s="1"/>
  <c r="R9" i="43"/>
  <c r="R9" i="46" s="1"/>
  <c r="S9" i="43"/>
  <c r="T9" i="43"/>
  <c r="T9" i="46" s="1"/>
  <c r="U9" i="43"/>
  <c r="U9" i="46" s="1"/>
  <c r="V9" i="43"/>
  <c r="V9" i="46" s="1"/>
  <c r="W9" i="43"/>
  <c r="W9" i="46" s="1"/>
  <c r="X9" i="43"/>
  <c r="X9" i="46" s="1"/>
  <c r="Y9" i="43"/>
  <c r="Y9" i="46" s="1"/>
  <c r="Z9" i="43"/>
  <c r="Z9" i="46" s="1"/>
  <c r="AA9" i="43"/>
  <c r="AA9" i="46" s="1"/>
  <c r="AB9" i="43"/>
  <c r="AB9" i="46" s="1"/>
  <c r="AC9" i="43"/>
  <c r="AC9" i="46" s="1"/>
  <c r="AD9" i="43"/>
  <c r="AD9" i="46" s="1"/>
  <c r="AE9" i="43"/>
  <c r="AE9" i="46" s="1"/>
  <c r="AF9" i="43"/>
  <c r="AF9" i="46" s="1"/>
  <c r="AG9" i="43"/>
  <c r="AG9" i="46" s="1"/>
  <c r="E7" i="43"/>
  <c r="E7" i="46" s="1"/>
  <c r="E8" i="43"/>
  <c r="E8" i="46" s="1"/>
  <c r="E9" i="43"/>
  <c r="E9" i="46" s="1"/>
  <c r="AG25" i="43"/>
  <c r="AF25" i="43"/>
  <c r="AE25" i="43"/>
  <c r="AD25" i="43"/>
  <c r="AC25" i="43"/>
  <c r="AB25" i="43"/>
  <c r="AA25" i="43"/>
  <c r="Z25" i="43"/>
  <c r="Y25" i="43"/>
  <c r="X25" i="43"/>
  <c r="W25" i="43"/>
  <c r="V25" i="43"/>
  <c r="U25" i="43"/>
  <c r="T25" i="43"/>
  <c r="S25" i="43"/>
  <c r="R25" i="43"/>
  <c r="Q25" i="43"/>
  <c r="P25" i="43"/>
  <c r="O25" i="43"/>
  <c r="N25" i="43"/>
  <c r="M25" i="43"/>
  <c r="L25" i="43"/>
  <c r="K25" i="43"/>
  <c r="J25" i="43"/>
  <c r="I25" i="43"/>
  <c r="H25" i="43"/>
  <c r="G25" i="43"/>
  <c r="F25" i="43"/>
  <c r="E25" i="43"/>
  <c r="AG24" i="43"/>
  <c r="AF24" i="43"/>
  <c r="AE24" i="43"/>
  <c r="AD24" i="43"/>
  <c r="AC24" i="43"/>
  <c r="AB24" i="43"/>
  <c r="AA24" i="43"/>
  <c r="Z24" i="43"/>
  <c r="Y24" i="43"/>
  <c r="X24" i="43"/>
  <c r="W24" i="43"/>
  <c r="V24" i="43"/>
  <c r="U24" i="43"/>
  <c r="T24" i="43"/>
  <c r="S24" i="43"/>
  <c r="R24" i="43"/>
  <c r="Q24" i="43"/>
  <c r="P24" i="43"/>
  <c r="O24" i="43"/>
  <c r="N24" i="43"/>
  <c r="M24" i="43"/>
  <c r="L24" i="43"/>
  <c r="K24" i="43"/>
  <c r="J24" i="43"/>
  <c r="I24" i="43"/>
  <c r="H24" i="43"/>
  <c r="G24" i="43"/>
  <c r="F24" i="43"/>
  <c r="E24" i="43"/>
  <c r="E6" i="43"/>
  <c r="E6" i="46" s="1"/>
  <c r="E7" i="41"/>
  <c r="E10" i="41" s="1"/>
  <c r="D21" i="41"/>
  <c r="D20" i="41"/>
  <c r="D19" i="41"/>
  <c r="D7" i="41"/>
  <c r="S11" i="43" l="1"/>
  <c r="S11" i="46" s="1"/>
  <c r="S9" i="46"/>
  <c r="AC10" i="43"/>
  <c r="AC10" i="46" s="1"/>
  <c r="AC8" i="46"/>
  <c r="K10" i="43"/>
  <c r="K10" i="46" s="1"/>
  <c r="K8" i="46"/>
  <c r="F11" i="43"/>
  <c r="F11" i="46" s="1"/>
  <c r="F9" i="46"/>
  <c r="J10" i="43"/>
  <c r="J10" i="46" s="1"/>
  <c r="J8" i="46"/>
  <c r="F10" i="43"/>
  <c r="F10" i="46" s="1"/>
  <c r="F6" i="46"/>
  <c r="AE10" i="43"/>
  <c r="AE10" i="46" s="1"/>
  <c r="M10" i="43"/>
  <c r="M10" i="46" s="1"/>
  <c r="U10" i="43"/>
  <c r="U10" i="46" s="1"/>
  <c r="N11" i="43"/>
  <c r="N11" i="46" s="1"/>
  <c r="R10" i="43"/>
  <c r="R10" i="46" s="1"/>
  <c r="L10" i="43"/>
  <c r="L10" i="46" s="1"/>
  <c r="AG10" i="43"/>
  <c r="AG10" i="46" s="1"/>
  <c r="AA10" i="43"/>
  <c r="AA10" i="46" s="1"/>
  <c r="Y11" i="43"/>
  <c r="Y11" i="46" s="1"/>
  <c r="D10" i="41"/>
  <c r="C11" i="43"/>
  <c r="C25" i="43" s="1"/>
  <c r="C24" i="43"/>
  <c r="L11" i="43"/>
  <c r="L11" i="46" s="1"/>
  <c r="AA11" i="43"/>
  <c r="AA11" i="46" s="1"/>
  <c r="Z11" i="43"/>
  <c r="Z11" i="46" s="1"/>
  <c r="X10" i="43"/>
  <c r="X10" i="46" s="1"/>
  <c r="G10" i="43"/>
  <c r="G10" i="46" s="1"/>
  <c r="H11" i="43"/>
  <c r="H11" i="46" s="1"/>
  <c r="T10" i="43"/>
  <c r="T10" i="46" s="1"/>
  <c r="K11" i="43"/>
  <c r="K11" i="46" s="1"/>
  <c r="AB11" i="43"/>
  <c r="AB11" i="46" s="1"/>
  <c r="AD10" i="43"/>
  <c r="AD10" i="46" s="1"/>
  <c r="W10" i="43"/>
  <c r="W10" i="46" s="1"/>
  <c r="Q11" i="43"/>
  <c r="Q11" i="46" s="1"/>
  <c r="P10" i="43"/>
  <c r="P10" i="46" s="1"/>
  <c r="AF10" i="43"/>
  <c r="AF10" i="46" s="1"/>
  <c r="T11" i="43"/>
  <c r="T11" i="46" s="1"/>
  <c r="N10" i="43"/>
  <c r="N10" i="46" s="1"/>
  <c r="R11" i="43"/>
  <c r="R11" i="46" s="1"/>
  <c r="AG11" i="43"/>
  <c r="AG11" i="46" s="1"/>
  <c r="AF11" i="43"/>
  <c r="AF11" i="46" s="1"/>
  <c r="P11" i="43"/>
  <c r="P11" i="46" s="1"/>
  <c r="AB10" i="43"/>
  <c r="AB10" i="46" s="1"/>
  <c r="Q10" i="43"/>
  <c r="Q10" i="46" s="1"/>
  <c r="AE11" i="43"/>
  <c r="AE11" i="46" s="1"/>
  <c r="O11" i="43"/>
  <c r="O11" i="46" s="1"/>
  <c r="AD11" i="43"/>
  <c r="AD11" i="46" s="1"/>
  <c r="I10" i="43"/>
  <c r="I10" i="46" s="1"/>
  <c r="M11" i="43"/>
  <c r="M11" i="46" s="1"/>
  <c r="AC11" i="43"/>
  <c r="AC11" i="46" s="1"/>
  <c r="Y10" i="43"/>
  <c r="Y10" i="46" s="1"/>
  <c r="J11" i="43"/>
  <c r="J11" i="46" s="1"/>
  <c r="V10" i="43"/>
  <c r="V10" i="46" s="1"/>
  <c r="U11" i="43"/>
  <c r="U11" i="46" s="1"/>
  <c r="X11" i="43"/>
  <c r="X11" i="46" s="1"/>
  <c r="O10" i="43"/>
  <c r="O10" i="46" s="1"/>
  <c r="H10" i="43"/>
  <c r="H10" i="46" s="1"/>
  <c r="Z10" i="43"/>
  <c r="Z10" i="46" s="1"/>
  <c r="I11" i="43"/>
  <c r="I11" i="46" s="1"/>
  <c r="V11" i="43"/>
  <c r="V11" i="46" s="1"/>
  <c r="W11" i="43"/>
  <c r="W11" i="46" s="1"/>
  <c r="G11" i="43"/>
  <c r="G11" i="46" s="1"/>
  <c r="S10" i="43"/>
  <c r="S10" i="46" s="1"/>
  <c r="E11" i="43"/>
  <c r="E11" i="46" s="1"/>
  <c r="E10" i="43"/>
  <c r="E10" i="46" s="1"/>
  <c r="B8" i="12" l="1"/>
  <c r="B5" i="8"/>
  <c r="B7" i="8" s="1"/>
  <c r="C4" i="35"/>
  <c r="D4" i="35" s="1"/>
  <c r="C8" i="12" l="1"/>
  <c r="D8" i="12"/>
</calcChain>
</file>

<file path=xl/sharedStrings.xml><?xml version="1.0" encoding="utf-8"?>
<sst xmlns="http://schemas.openxmlformats.org/spreadsheetml/2006/main" count="437" uniqueCount="188">
  <si>
    <t>Escenario</t>
  </si>
  <si>
    <t>Actual</t>
  </si>
  <si>
    <t>Propuesta</t>
  </si>
  <si>
    <t>Delta %</t>
  </si>
  <si>
    <t>Kilómetros Comerciales SAB</t>
  </si>
  <si>
    <t>Kilómetros Comerciales DOM</t>
  </si>
  <si>
    <t>Propuesto</t>
  </si>
  <si>
    <t>PRENOC1</t>
  </si>
  <si>
    <t>NOC</t>
  </si>
  <si>
    <t>TNOC</t>
  </si>
  <si>
    <t>PMA</t>
  </si>
  <si>
    <t>TPMA</t>
  </si>
  <si>
    <t>FPMA</t>
  </si>
  <si>
    <t>PMD</t>
  </si>
  <si>
    <t>FPTA</t>
  </si>
  <si>
    <t>PRENOC2</t>
  </si>
  <si>
    <t>Servicio</t>
  </si>
  <si>
    <t>Sentido</t>
  </si>
  <si>
    <t>Indicador</t>
  </si>
  <si>
    <t>FPNOC</t>
  </si>
  <si>
    <t>Tipo de Reclamo</t>
  </si>
  <si>
    <t>Total general</t>
  </si>
  <si>
    <t>Código TS</t>
  </si>
  <si>
    <t>Código Usuario</t>
  </si>
  <si>
    <t>Ida</t>
  </si>
  <si>
    <t>Ret</t>
  </si>
  <si>
    <t>Tabla 1: Servicios a modificar y tipo de modificación incluido en la propuesta.</t>
  </si>
  <si>
    <t>Tipo de modificación</t>
  </si>
  <si>
    <t>Tabla 3: Distancia y kilómetros comerciales situación actual y propuesta</t>
  </si>
  <si>
    <t>Diferencia</t>
  </si>
  <si>
    <t>Tabla 8: Capacidades máximas por macroperiodo del día Laboral (capacidades/hora) en situación actual y propuesta</t>
  </si>
  <si>
    <t>Tabla 7: Frecuencias máximas por macroperiodo del día Laboral (buses/hora) en situación actual y propuesta</t>
  </si>
  <si>
    <t>Tabla 11: ITE situación actual por servicio</t>
  </si>
  <si>
    <t>Tabla 12: Transacciones promedio diario por tipo de día</t>
  </si>
  <si>
    <t>TRX Laboral</t>
  </si>
  <si>
    <t>TRX Sábado</t>
  </si>
  <si>
    <t>TRX Domingo</t>
  </si>
  <si>
    <t>Máx TRX/hra Mañana</t>
  </si>
  <si>
    <t>Máx TRX/hra Tarde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</si>
  <si>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</si>
  <si>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</si>
  <si>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</si>
  <si>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1A</t>
  </si>
  <si>
    <t>1B</t>
  </si>
  <si>
    <t>4A</t>
  </si>
  <si>
    <t>4B</t>
  </si>
  <si>
    <t>4C</t>
  </si>
  <si>
    <t>5A</t>
  </si>
  <si>
    <t>5B</t>
  </si>
  <si>
    <t>Bus vacío, sin pasajeros</t>
  </si>
  <si>
    <t>Bus con la mitad o menos de los asientos ocupados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</si>
  <si>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</si>
  <si>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</si>
  <si>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</si>
  <si>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</si>
  <si>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</si>
  <si>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</si>
  <si>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</si>
  <si>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</si>
  <si>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</si>
  <si>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La Mayor capacidad disponible está mayoritariamente en el sector comprendido ENTRE LAS PUERTAS del bus.</t>
  </si>
  <si>
    <t>Bus repleto, y: Primera puerta (Puerta delantera) atiborrada de pasajeros, sin capacidad</t>
  </si>
  <si>
    <t>Zona de puertas traseras e intermedias con muy pocos pasajeros.</t>
  </si>
  <si>
    <t>Bus repleto, sin espacio en ninguna de sus puertas.</t>
  </si>
  <si>
    <t>No se detiene en paradero</t>
  </si>
  <si>
    <t>Cobertura</t>
  </si>
  <si>
    <t>Flota PO Vigente</t>
  </si>
  <si>
    <t>Flota Propuesta</t>
  </si>
  <si>
    <t>Tabla 24: Diferencia de flota y justificación de esta</t>
  </si>
  <si>
    <t>Tipo de bus</t>
  </si>
  <si>
    <t>Tabla 9: Tipo de bus a utilizar en servicio modificado</t>
  </si>
  <si>
    <t>Criterio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</si>
  <si>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</si>
  <si>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</si>
  <si>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</si>
  <si>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</si>
  <si>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</si>
  <si>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</si>
  <si>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</si>
  <si>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Otro</t>
  </si>
  <si>
    <t>Distancia Máxima base [km]</t>
  </si>
  <si>
    <t>Distancia Máxima integrada [km]</t>
  </si>
  <si>
    <t>Kilómetros Comerciales LAB</t>
  </si>
  <si>
    <t>Mala frecuencia</t>
  </si>
  <si>
    <t>No se puede subir al bus</t>
  </si>
  <si>
    <t xml:space="preserve"> Tabla 20. Reclamos último trimestre servicio</t>
  </si>
  <si>
    <t>Sección</t>
  </si>
  <si>
    <t>Impacto de la Propuesta</t>
  </si>
  <si>
    <t>4.1</t>
  </si>
  <si>
    <t>Estándares de calidad</t>
  </si>
  <si>
    <t>4.1.1</t>
  </si>
  <si>
    <t>4.1.2</t>
  </si>
  <si>
    <t>Tiempos de espera</t>
  </si>
  <si>
    <t>4.1.3</t>
  </si>
  <si>
    <t>neutra</t>
  </si>
  <si>
    <t>4.1.4</t>
  </si>
  <si>
    <t>4.1.5</t>
  </si>
  <si>
    <t>Servicios expresos</t>
  </si>
  <si>
    <t>4.1.6</t>
  </si>
  <si>
    <t>Servicios nocturnos</t>
  </si>
  <si>
    <t>4.1.7</t>
  </si>
  <si>
    <t>4.2</t>
  </si>
  <si>
    <t>4.3</t>
  </si>
  <si>
    <t>4.4</t>
  </si>
  <si>
    <t>4.5</t>
  </si>
  <si>
    <t>4.6</t>
  </si>
  <si>
    <t>Impacto en la modificación de los KM y otros factores</t>
  </si>
  <si>
    <t>PTA1</t>
  </si>
  <si>
    <t>PTA2</t>
  </si>
  <si>
    <t>IE</t>
  </si>
  <si>
    <t>Mañana</t>
  </si>
  <si>
    <t>Tarde</t>
  </si>
  <si>
    <t>DÍA Laboral</t>
  </si>
  <si>
    <t>DÍA Sábado</t>
  </si>
  <si>
    <t>Día Domingo</t>
  </si>
  <si>
    <t>LABORAL</t>
  </si>
  <si>
    <t>SÁBADO</t>
  </si>
  <si>
    <t>DOMINGO</t>
  </si>
  <si>
    <t>PRENOC SAB1</t>
  </si>
  <si>
    <t>NOC SAB</t>
  </si>
  <si>
    <t>TSAB MAÑ</t>
  </si>
  <si>
    <t>PMA SAB</t>
  </si>
  <si>
    <t>MAÑ SAB</t>
  </si>
  <si>
    <t>PMD SAB</t>
  </si>
  <si>
    <t>TARDE SAB</t>
  </si>
  <si>
    <t>TSAB NOC</t>
  </si>
  <si>
    <t>PRENOC SAB2</t>
  </si>
  <si>
    <t>PRENOC DOM1</t>
  </si>
  <si>
    <t>NOC DOM</t>
  </si>
  <si>
    <t>TDOM MAÑ</t>
  </si>
  <si>
    <t>MAÑ DOM</t>
  </si>
  <si>
    <t>MED DOM</t>
  </si>
  <si>
    <t>TAR DOM</t>
  </si>
  <si>
    <t>TDOM NOC</t>
  </si>
  <si>
    <t>PRENOC DOM2</t>
  </si>
  <si>
    <t>Delta</t>
  </si>
  <si>
    <t>Destino u Origen de buses</t>
  </si>
  <si>
    <t>No requiere</t>
  </si>
  <si>
    <t>Enero</t>
  </si>
  <si>
    <t>Febrero</t>
  </si>
  <si>
    <t>Marzo</t>
  </si>
  <si>
    <t>B</t>
  </si>
  <si>
    <t>Tabla 4: Nuevos puntos de paradas a crear en el sistema</t>
  </si>
  <si>
    <t>ID</t>
  </si>
  <si>
    <t>X</t>
  </si>
  <si>
    <t>y</t>
  </si>
  <si>
    <t>Eje</t>
  </si>
  <si>
    <t>Desde</t>
  </si>
  <si>
    <t>Hacia</t>
  </si>
  <si>
    <t>Servicios- Sentido Nueva Parada</t>
  </si>
  <si>
    <t>Tabla 5: Paradas modificadas por inclusión, eliminación, o cambio de nombre, horario o letrero de cortesía de servicios</t>
  </si>
  <si>
    <t>Código Usuario parada</t>
  </si>
  <si>
    <t>Tipo de Modificación</t>
  </si>
  <si>
    <t>Servicio TS</t>
  </si>
  <si>
    <t>Es Zona Paga/Zona Paga Mixta</t>
  </si>
  <si>
    <r>
      <t xml:space="preserve">¿Es punto de medición </t>
    </r>
    <r>
      <rPr>
        <sz val="10"/>
        <color rgb="FFFFFFFF"/>
        <rFont val="Arial"/>
        <family val="2"/>
      </rPr>
      <t>IP?</t>
    </r>
  </si>
  <si>
    <t>¿Elimina último servicio de parada?</t>
  </si>
  <si>
    <t>No</t>
  </si>
  <si>
    <t>Sentido Servicio</t>
  </si>
  <si>
    <t>Variante</t>
  </si>
  <si>
    <t>US</t>
  </si>
  <si>
    <t>Código paradero TS</t>
  </si>
  <si>
    <t>Código  paradero Usuario</t>
  </si>
  <si>
    <t>Comuna</t>
  </si>
  <si>
    <t>Desde ( Cruce 1)</t>
  </si>
  <si>
    <t>Hacia ( Cruce 2)</t>
  </si>
  <si>
    <t>Nombre Paradero</t>
  </si>
  <si>
    <t>Operación con Zona Paga</t>
  </si>
  <si>
    <t>Paradas con Excepciones</t>
  </si>
  <si>
    <t>Etiquetas de fila</t>
  </si>
  <si>
    <t>Suma de KM Actual</t>
  </si>
  <si>
    <t>Suma de New KM</t>
  </si>
  <si>
    <t>Laboral</t>
  </si>
  <si>
    <t>Sábado</t>
  </si>
  <si>
    <t>Domingo</t>
  </si>
  <si>
    <t>Tabla 6: Resumen modificación de paradas</t>
  </si>
  <si>
    <t>Paradas vigente eliminadas</t>
  </si>
  <si>
    <t>Paradas vigentes agregadas</t>
  </si>
  <si>
    <t>Paradas vigentes modificadas por otros motivos</t>
  </si>
  <si>
    <t>Nuevos puntos de parada</t>
  </si>
  <si>
    <t>Total</t>
  </si>
  <si>
    <t>--</t>
  </si>
  <si>
    <t>IP</t>
  </si>
  <si>
    <t>Modificación de Trazado</t>
  </si>
  <si>
    <t>Sí</t>
  </si>
  <si>
    <t>1043c</t>
  </si>
  <si>
    <t>F13</t>
  </si>
  <si>
    <t>F13c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</si>
</sst>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0.0%"/>
    <numFmt numFmtId="165" formatCode="\+#,##0;[Red]\-#,##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sz val="10"/>
      <color theme="0"/>
      <name val="Arial"/>
      <family val="2"/>
    </font>
    <font>
      <sz val="10"/>
      <color rgb="FFFFFFFF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 applyNumberFormat="0" applyFont="0" applyBorder="0" applyProtection="0"/>
    <xf numFmtId="0" fontId="6" fillId="0" borderId="0" applyNumberFormat="0" applyBorder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4" applyNumberFormat="0" applyFill="0" applyAlignment="0" applyProtection="0"/>
    <xf numFmtId="0" fontId="13" fillId="0" borderId="35" applyNumberFormat="0" applyFill="0" applyAlignment="0" applyProtection="0"/>
    <xf numFmtId="0" fontId="14" fillId="0" borderId="36" applyNumberFormat="0" applyFill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37" applyNumberFormat="0" applyAlignment="0" applyProtection="0"/>
    <xf numFmtId="0" fontId="19" fillId="10" borderId="38" applyNumberFormat="0" applyAlignment="0" applyProtection="0"/>
    <xf numFmtId="0" fontId="20" fillId="10" borderId="37" applyNumberFormat="0" applyAlignment="0" applyProtection="0"/>
    <xf numFmtId="0" fontId="21" fillId="0" borderId="39" applyNumberFormat="0" applyFill="0" applyAlignment="0" applyProtection="0"/>
    <xf numFmtId="0" fontId="7" fillId="11" borderId="40" applyNumberFormat="0" applyAlignment="0" applyProtection="0"/>
    <xf numFmtId="0" fontId="22" fillId="0" borderId="0" applyNumberFormat="0" applyFill="0" applyBorder="0" applyAlignment="0" applyProtection="0"/>
    <xf numFmtId="0" fontId="1" fillId="12" borderId="41" applyNumberFormat="0" applyFont="0" applyAlignment="0" applyProtection="0"/>
    <xf numFmtId="0" fontId="23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49">
    <xf numFmtId="0" fontId="0" fillId="0" borderId="0" xfId="0"/>
    <xf numFmtId="0" fontId="3" fillId="0" borderId="0" xfId="0" applyFont="1" applyAlignment="1">
      <alignment horizontal="left"/>
    </xf>
    <xf numFmtId="0" fontId="3" fillId="2" borderId="0" xfId="0" applyFont="1" applyFill="1"/>
    <xf numFmtId="0" fontId="3" fillId="0" borderId="0" xfId="0" applyFont="1"/>
    <xf numFmtId="0" fontId="2" fillId="0" borderId="0" xfId="0" applyFont="1"/>
    <xf numFmtId="0" fontId="0" fillId="0" borderId="27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0" xfId="0" applyAlignment="1">
      <alignment horizontal="center"/>
    </xf>
    <xf numFmtId="0" fontId="0" fillId="0" borderId="8" xfId="0" applyBorder="1"/>
    <xf numFmtId="0" fontId="9" fillId="0" borderId="0" xfId="0" applyFont="1"/>
    <xf numFmtId="0" fontId="0" fillId="0" borderId="11" xfId="0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" fillId="0" borderId="0" xfId="6"/>
    <xf numFmtId="0" fontId="1" fillId="0" borderId="11" xfId="6" applyBorder="1" applyAlignment="1">
      <alignment horizontal="center"/>
    </xf>
    <xf numFmtId="0" fontId="2" fillId="0" borderId="0" xfId="6" applyFont="1"/>
    <xf numFmtId="0" fontId="5" fillId="5" borderId="16" xfId="0" applyFont="1" applyFill="1" applyBorder="1"/>
    <xf numFmtId="0" fontId="5" fillId="5" borderId="17" xfId="0" applyFont="1" applyFill="1" applyBorder="1" applyAlignment="1">
      <alignment horizontal="center"/>
    </xf>
    <xf numFmtId="0" fontId="7" fillId="3" borderId="11" xfId="6" applyFont="1" applyFill="1" applyBorder="1" applyAlignment="1">
      <alignment horizontal="center" vertical="center" wrapText="1"/>
    </xf>
    <xf numFmtId="0" fontId="1" fillId="0" borderId="11" xfId="6" applyBorder="1"/>
    <xf numFmtId="0" fontId="7" fillId="3" borderId="11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7" fillId="3" borderId="43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1" xfId="0" applyFill="1" applyBorder="1"/>
    <xf numFmtId="10" fontId="0" fillId="0" borderId="11" xfId="1" applyNumberFormat="1" applyFont="1" applyBorder="1" applyAlignment="1">
      <alignment horizontal="center"/>
    </xf>
    <xf numFmtId="0" fontId="7" fillId="3" borderId="11" xfId="0" applyFont="1" applyFill="1" applyBorder="1" applyAlignment="1">
      <alignment horizontal="center" vertical="center" wrapText="1"/>
    </xf>
    <xf numFmtId="0" fontId="24" fillId="4" borderId="16" xfId="2" applyFont="1" applyFill="1" applyBorder="1" applyAlignment="1">
      <alignment horizontal="center" textRotation="90" wrapText="1"/>
    </xf>
    <xf numFmtId="0" fontId="24" fillId="4" borderId="44" xfId="2" applyFont="1" applyFill="1" applyBorder="1" applyAlignment="1">
      <alignment horizontal="center" textRotation="90" wrapText="1"/>
    </xf>
    <xf numFmtId="2" fontId="24" fillId="4" borderId="44" xfId="2" applyNumberFormat="1" applyFont="1" applyFill="1" applyBorder="1" applyAlignment="1">
      <alignment horizontal="center" textRotation="90" wrapText="1"/>
    </xf>
    <xf numFmtId="0" fontId="24" fillId="4" borderId="17" xfId="2" applyFont="1" applyFill="1" applyBorder="1" applyAlignment="1">
      <alignment horizontal="center" textRotation="90" wrapText="1"/>
    </xf>
    <xf numFmtId="20" fontId="0" fillId="4" borderId="13" xfId="0" applyNumberFormat="1" applyFill="1" applyBorder="1" applyAlignment="1">
      <alignment horizontal="center"/>
    </xf>
    <xf numFmtId="20" fontId="0" fillId="4" borderId="14" xfId="0" applyNumberFormat="1" applyFill="1" applyBorder="1" applyAlignment="1">
      <alignment horizontal="center"/>
    </xf>
    <xf numFmtId="20" fontId="0" fillId="4" borderId="15" xfId="0" applyNumberForma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0" fillId="0" borderId="32" xfId="0" applyBorder="1"/>
    <xf numFmtId="1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31" xfId="0" applyBorder="1"/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8" xfId="0" applyBorder="1"/>
    <xf numFmtId="0" fontId="0" fillId="0" borderId="5" xfId="0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1" xfId="0" applyBorder="1"/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41" fontId="0" fillId="0" borderId="11" xfId="5" applyFont="1" applyBorder="1" applyAlignment="1">
      <alignment horizontal="center"/>
    </xf>
    <xf numFmtId="0" fontId="25" fillId="0" borderId="11" xfId="0" applyFont="1" applyBorder="1"/>
    <xf numFmtId="1" fontId="0" fillId="0" borderId="26" xfId="0" applyNumberFormat="1" applyBorder="1" applyAlignment="1">
      <alignment horizontal="center"/>
    </xf>
    <xf numFmtId="1" fontId="0" fillId="0" borderId="45" xfId="0" applyNumberFormat="1" applyBorder="1" applyAlignment="1">
      <alignment horizont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wrapText="1"/>
    </xf>
    <xf numFmtId="0" fontId="0" fillId="2" borderId="11" xfId="0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center" vertical="center"/>
    </xf>
    <xf numFmtId="0" fontId="26" fillId="3" borderId="11" xfId="3" applyFont="1" applyFill="1" applyBorder="1" applyAlignment="1">
      <alignment horizontal="left" vertical="center" wrapText="1"/>
    </xf>
    <xf numFmtId="0" fontId="26" fillId="3" borderId="11" xfId="4" applyFont="1" applyFill="1" applyBorder="1" applyAlignment="1">
      <alignment horizontal="left" vertical="center" wrapText="1"/>
    </xf>
    <xf numFmtId="0" fontId="6" fillId="0" borderId="0" xfId="3"/>
    <xf numFmtId="0" fontId="28" fillId="0" borderId="11" xfId="0" applyFont="1" applyBorder="1" applyAlignment="1">
      <alignment horizontal="left"/>
    </xf>
    <xf numFmtId="0" fontId="4" fillId="0" borderId="11" xfId="3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1" xfId="0" applyFont="1" applyBorder="1"/>
    <xf numFmtId="0" fontId="28" fillId="0" borderId="11" xfId="0" applyFont="1" applyBorder="1" applyAlignment="1">
      <alignment horizontal="center"/>
    </xf>
    <xf numFmtId="2" fontId="28" fillId="0" borderId="11" xfId="0" applyNumberFormat="1" applyFont="1" applyBorder="1" applyAlignment="1">
      <alignment horizontal="center"/>
    </xf>
    <xf numFmtId="0" fontId="2" fillId="37" borderId="46" xfId="0" applyFont="1" applyFill="1" applyBorder="1"/>
    <xf numFmtId="0" fontId="0" fillId="0" borderId="0" xfId="0" applyAlignment="1">
      <alignment horizontal="left"/>
    </xf>
    <xf numFmtId="41" fontId="0" fillId="0" borderId="0" xfId="0" applyNumberFormat="1"/>
    <xf numFmtId="0" fontId="2" fillId="37" borderId="47" xfId="0" applyFont="1" applyFill="1" applyBorder="1" applyAlignment="1">
      <alignment horizontal="left"/>
    </xf>
    <xf numFmtId="41" fontId="2" fillId="37" borderId="47" xfId="0" applyNumberFormat="1" applyFont="1" applyFill="1" applyBorder="1"/>
    <xf numFmtId="0" fontId="0" fillId="2" borderId="6" xfId="0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0" fillId="0" borderId="25" xfId="0" applyBorder="1"/>
    <xf numFmtId="0" fontId="0" fillId="0" borderId="12" xfId="0" applyBorder="1"/>
    <xf numFmtId="0" fontId="0" fillId="0" borderId="27" xfId="0" applyBorder="1"/>
    <xf numFmtId="164" fontId="0" fillId="0" borderId="6" xfId="1" quotePrefix="1" applyNumberFormat="1" applyFont="1" applyFill="1" applyBorder="1" applyAlignment="1">
      <alignment horizontal="center"/>
    </xf>
    <xf numFmtId="164" fontId="0" fillId="0" borderId="27" xfId="1" quotePrefix="1" applyNumberFormat="1" applyFont="1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1" fillId="0" borderId="50" xfId="6" applyBorder="1" applyAlignment="1">
      <alignment horizontal="center"/>
    </xf>
    <xf numFmtId="0" fontId="1" fillId="0" borderId="9" xfId="6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2" xfId="6" applyBorder="1" applyAlignment="1">
      <alignment horizontal="center"/>
    </xf>
    <xf numFmtId="0" fontId="1" fillId="0" borderId="25" xfId="6" applyBorder="1" applyAlignment="1">
      <alignment horizontal="center"/>
    </xf>
    <xf numFmtId="0" fontId="1" fillId="0" borderId="6" xfId="6" applyBorder="1" applyAlignment="1">
      <alignment horizontal="center"/>
    </xf>
    <xf numFmtId="0" fontId="1" fillId="0" borderId="27" xfId="6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" fillId="0" borderId="22" xfId="6" applyBorder="1" applyAlignment="1">
      <alignment horizontal="center"/>
    </xf>
    <xf numFmtId="0" fontId="1" fillId="0" borderId="23" xfId="6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2" xfId="1" quotePrefix="1" applyNumberFormat="1" applyFont="1" applyFill="1" applyBorder="1" applyAlignment="1">
      <alignment horizontal="center"/>
    </xf>
    <xf numFmtId="164" fontId="0" fillId="0" borderId="25" xfId="1" quotePrefix="1" applyNumberFormat="1" applyFont="1" applyFill="1" applyBorder="1" applyAlignment="1">
      <alignment horizontal="center"/>
    </xf>
    <xf numFmtId="41" fontId="0" fillId="0" borderId="31" xfId="5" applyFont="1" applyBorder="1" applyAlignment="1">
      <alignment horizontal="center"/>
    </xf>
    <xf numFmtId="41" fontId="0" fillId="0" borderId="26" xfId="5" applyFont="1" applyBorder="1" applyAlignment="1">
      <alignment horizontal="center"/>
    </xf>
    <xf numFmtId="10" fontId="0" fillId="0" borderId="31" xfId="1" applyNumberFormat="1" applyFont="1" applyBorder="1" applyAlignment="1">
      <alignment horizontal="center"/>
    </xf>
    <xf numFmtId="10" fontId="0" fillId="0" borderId="26" xfId="1" applyNumberFormat="1" applyFont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7" fillId="3" borderId="30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/>
    </xf>
    <xf numFmtId="0" fontId="7" fillId="3" borderId="29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8" xfId="0" applyFont="1" applyFill="1" applyBorder="1" applyAlignment="1">
      <alignment horizontal="center"/>
    </xf>
    <xf numFmtId="0" fontId="0" fillId="2" borderId="49" xfId="0" applyFill="1" applyBorder="1" applyAlignment="1">
      <alignment horizontal="center" vertical="center"/>
    </xf>
    <xf numFmtId="0" fontId="0" fillId="4" borderId="10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/>
    </xf>
  </cellXfs>
  <cellStyles count="60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2" xfId="38" builtinId="36" customBuiltin="1"/>
    <cellStyle name="60% - Énfasis3" xfId="42" builtinId="40" customBuiltin="1"/>
    <cellStyle name="60% - Énfasis4" xfId="46" builtinId="44" customBuiltin="1"/>
    <cellStyle name="60% - Énfasis5" xfId="50" builtinId="48" customBuiltin="1"/>
    <cellStyle name="60% - Énfasis6" xfId="54" builtinId="52" customBuiltin="1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Incorrecto" xfId="20" builtinId="27" customBuiltin="1"/>
    <cellStyle name="Millares [0]" xfId="5" builtinId="6"/>
    <cellStyle name="Millares [0] 2" xfId="8" xr:uid="{D3E7D6A0-5E7A-4370-BAB3-E9FAE0E440A2}"/>
    <cellStyle name="Millares [0] 2 2" xfId="13" xr:uid="{D475ECE5-8FEE-4900-9298-99BBBED86F00}"/>
    <cellStyle name="Millares [0] 2 2 2" xfId="57" xr:uid="{250E1A5A-F011-45CD-B2A5-BF1C9B4CFA3F}"/>
    <cellStyle name="Millares [0] 2 3" xfId="56" xr:uid="{3771B54B-61B5-4415-BC39-7BCE86132B5C}"/>
    <cellStyle name="Millares [0] 2 4" xfId="59" xr:uid="{A2D16A17-C3A6-4442-B95E-28B3FBDD6800}"/>
    <cellStyle name="Millares [0] 3" xfId="55" xr:uid="{E2D885A7-B9ED-4493-AFF0-4089B08C8F37}"/>
    <cellStyle name="Millares [0] 4" xfId="58" xr:uid="{72432A7F-0E3B-4E72-8372-FC1D019D6E68}"/>
    <cellStyle name="Neutral" xfId="21" builtinId="28" customBuiltin="1"/>
    <cellStyle name="Normal" xfId="0" builtinId="0"/>
    <cellStyle name="Normal 17" xfId="4" xr:uid="{2742B072-9ECE-4362-87DF-C0D00452BE46}"/>
    <cellStyle name="Normal 2" xfId="9" xr:uid="{41871893-FA5C-472F-BC3F-6FA250B406C6}"/>
    <cellStyle name="Normal 2 2" xfId="2" xr:uid="{FE8D3207-83C8-4B40-B110-C9E41B19A813}"/>
    <cellStyle name="Normal 3" xfId="10" xr:uid="{C9744621-01F9-4B0E-8CE0-4576C3BDA413}"/>
    <cellStyle name="Normal 4" xfId="11" xr:uid="{4E586353-D8D2-484B-8402-28EE35A444DF}"/>
    <cellStyle name="Normal 5" xfId="3" xr:uid="{27C0C6BE-5983-4921-B322-A708F05308BE}"/>
    <cellStyle name="Normal 5 2" xfId="12" xr:uid="{8B066768-19BF-4ECA-B95B-B21E551F5325}"/>
    <cellStyle name="Normal 6" xfId="6" xr:uid="{8204D43A-42D9-4286-B7E8-B88B35C34100}"/>
    <cellStyle name="Notas" xfId="28" builtinId="10" customBuiltin="1"/>
    <cellStyle name="Porcentaje" xfId="1" builtinId="5"/>
    <cellStyle name="Porcentaje 2" xfId="7" xr:uid="{CDA0A09D-2807-4581-93FF-926C79F395D4}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19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5"/>
  <sheetViews>
    <sheetView zoomScaleNormal="100" workbookViewId="0">
      <selection activeCell="A4" sqref="A4:A5"/>
    </sheetView>
  </sheetViews>
  <sheetFormatPr baseColWidth="10" defaultRowHeight="14.4" x14ac:dyDescent="0.3"/>
  <cols>
    <col min="2" max="2" width="13.44140625" bestFit="1" customWidth="1"/>
    <col min="3" max="3" width="23.44140625" bestFit="1" customWidth="1"/>
    <col min="4" max="4" width="10.44140625" customWidth="1"/>
  </cols>
  <sheetData>
    <row r="1" spans="1:3" x14ac:dyDescent="0.3">
      <c r="A1" s="2" t="s">
        <v>26</v>
      </c>
    </row>
    <row r="2" spans="1:3" ht="15" thickBot="1" x14ac:dyDescent="0.35"/>
    <row r="3" spans="1:3" x14ac:dyDescent="0.3">
      <c r="A3" s="21" t="s">
        <v>22</v>
      </c>
      <c r="B3" s="22" t="s">
        <v>23</v>
      </c>
      <c r="C3" s="23" t="s">
        <v>27</v>
      </c>
    </row>
    <row r="4" spans="1:3" x14ac:dyDescent="0.3">
      <c r="A4" s="13">
        <v>1043</v>
      </c>
      <c r="B4" s="13" t="s">
        <v>186</v>
      </c>
      <c r="C4" s="66" t="s">
        <v>183</v>
      </c>
    </row>
    <row r="5" spans="1:3" x14ac:dyDescent="0.3">
      <c r="A5" s="13" t="s">
        <v>185</v>
      </c>
      <c r="B5" s="13" t="s">
        <v>187</v>
      </c>
      <c r="C5" s="66" t="s">
        <v>183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92D050"/>
  </sheetPr>
  <dimension ref="A1:F5"/>
  <sheetViews>
    <sheetView zoomScaleNormal="100" workbookViewId="0">
      <selection activeCell="A3" sqref="A3:F5"/>
    </sheetView>
  </sheetViews>
  <sheetFormatPr baseColWidth="10" defaultRowHeight="14.4" x14ac:dyDescent="0.3"/>
  <cols>
    <col min="1" max="1" width="10.21875" bestFit="1" customWidth="1"/>
    <col min="2" max="4" width="9.5546875" customWidth="1"/>
    <col min="5" max="6" width="12.21875" customWidth="1"/>
  </cols>
  <sheetData>
    <row r="1" spans="1:6" x14ac:dyDescent="0.3">
      <c r="A1" s="4" t="s">
        <v>33</v>
      </c>
      <c r="B1" s="4"/>
      <c r="C1" s="4"/>
      <c r="D1" s="4"/>
    </row>
    <row r="2" spans="1:6" ht="15" thickBot="1" x14ac:dyDescent="0.35"/>
    <row r="3" spans="1:6" ht="31.5" customHeight="1" x14ac:dyDescent="0.3">
      <c r="A3" s="19" t="s">
        <v>16</v>
      </c>
      <c r="B3" s="19" t="s">
        <v>34</v>
      </c>
      <c r="C3" s="19" t="s">
        <v>35</v>
      </c>
      <c r="D3" s="19" t="s">
        <v>36</v>
      </c>
      <c r="E3" s="19" t="s">
        <v>37</v>
      </c>
      <c r="F3" s="20" t="s">
        <v>38</v>
      </c>
    </row>
    <row r="4" spans="1:6" x14ac:dyDescent="0.3">
      <c r="A4" s="13">
        <v>1043</v>
      </c>
      <c r="B4" s="65">
        <v>5508.409404217</v>
      </c>
      <c r="C4" s="65">
        <v>3125.5</v>
      </c>
      <c r="D4" s="65">
        <v>2437.2857142857001</v>
      </c>
      <c r="E4" s="65">
        <v>357.47368421049998</v>
      </c>
      <c r="F4" s="65">
        <v>269.57894736840001</v>
      </c>
    </row>
    <row r="5" spans="1:6" x14ac:dyDescent="0.3">
      <c r="A5" s="13" t="s">
        <v>185</v>
      </c>
      <c r="B5" s="65">
        <v>888.63157894740004</v>
      </c>
      <c r="C5" s="65">
        <v>0</v>
      </c>
      <c r="D5" s="65">
        <v>0</v>
      </c>
      <c r="E5" s="65">
        <v>248.94736842110001</v>
      </c>
      <c r="F5" s="65">
        <v>57.105263157899998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sheetPr>
    <tabColor rgb="FF92D050"/>
  </sheetPr>
  <dimension ref="A1:E21"/>
  <sheetViews>
    <sheetView zoomScaleNormal="100" workbookViewId="0"/>
  </sheetViews>
  <sheetFormatPr baseColWidth="10" defaultRowHeight="14.4" x14ac:dyDescent="0.3"/>
  <cols>
    <col min="1" max="1" width="9.44140625" style="12" customWidth="1"/>
    <col min="2" max="2" width="107.77734375" bestFit="1" customWidth="1"/>
    <col min="3" max="3" width="10.21875" bestFit="1" customWidth="1"/>
    <col min="4" max="4" width="9.44140625" bestFit="1" customWidth="1"/>
    <col min="5" max="5" width="26.44140625" bestFit="1" customWidth="1"/>
    <col min="6" max="7" width="10.21875" bestFit="1" customWidth="1"/>
    <col min="8" max="8" width="9.44140625" customWidth="1"/>
    <col min="9" max="9" width="9.44140625" bestFit="1" customWidth="1"/>
    <col min="19" max="19" width="18.5546875" bestFit="1" customWidth="1"/>
  </cols>
  <sheetData>
    <row r="1" spans="1:5" x14ac:dyDescent="0.3">
      <c r="A1" s="4" t="s">
        <v>39</v>
      </c>
      <c r="B1" s="4"/>
      <c r="C1" s="4"/>
      <c r="D1" s="4"/>
      <c r="E1" s="4"/>
    </row>
    <row r="2" spans="1:5" x14ac:dyDescent="0.3">
      <c r="A2"/>
    </row>
    <row r="3" spans="1:5" ht="15" thickBot="1" x14ac:dyDescent="0.35"/>
    <row r="4" spans="1:5" x14ac:dyDescent="0.3">
      <c r="A4" s="145" t="s">
        <v>40</v>
      </c>
      <c r="B4" s="146"/>
    </row>
    <row r="5" spans="1:5" ht="15" thickBot="1" x14ac:dyDescent="0.35">
      <c r="A5" s="147" t="s">
        <v>41</v>
      </c>
      <c r="B5" s="148"/>
      <c r="C5" s="10"/>
      <c r="D5" s="10"/>
      <c r="E5" s="10"/>
    </row>
    <row r="6" spans="1:5" x14ac:dyDescent="0.3">
      <c r="A6" s="16">
        <v>0</v>
      </c>
      <c r="B6" s="8" t="s">
        <v>49</v>
      </c>
      <c r="C6" s="10"/>
      <c r="D6" s="10"/>
      <c r="E6" s="10"/>
    </row>
    <row r="7" spans="1:5" x14ac:dyDescent="0.3">
      <c r="A7" s="14" t="s">
        <v>42</v>
      </c>
      <c r="B7" s="6" t="s">
        <v>50</v>
      </c>
      <c r="C7" s="10"/>
      <c r="D7" s="10"/>
      <c r="E7" s="10"/>
    </row>
    <row r="8" spans="1:5" x14ac:dyDescent="0.3">
      <c r="A8" s="14" t="s">
        <v>43</v>
      </c>
      <c r="B8" s="6" t="s">
        <v>51</v>
      </c>
      <c r="C8" s="10"/>
      <c r="D8" s="10"/>
      <c r="E8" s="10"/>
    </row>
    <row r="9" spans="1:5" x14ac:dyDescent="0.3">
      <c r="A9" s="14">
        <v>2</v>
      </c>
      <c r="B9" s="6" t="s">
        <v>52</v>
      </c>
      <c r="C9" s="10"/>
      <c r="D9" s="10"/>
      <c r="E9" s="10"/>
    </row>
    <row r="10" spans="1:5" ht="27.6" customHeight="1" x14ac:dyDescent="0.3">
      <c r="A10" s="14">
        <v>3</v>
      </c>
      <c r="B10" s="6" t="s">
        <v>53</v>
      </c>
      <c r="C10" s="10"/>
      <c r="D10" s="10"/>
      <c r="E10" s="10"/>
    </row>
    <row r="11" spans="1:5" x14ac:dyDescent="0.3">
      <c r="A11" s="143" t="s">
        <v>44</v>
      </c>
      <c r="B11" s="6" t="s">
        <v>54</v>
      </c>
      <c r="C11" s="10"/>
      <c r="D11" s="10"/>
      <c r="E11" s="10"/>
    </row>
    <row r="12" spans="1:5" x14ac:dyDescent="0.3">
      <c r="A12" s="143"/>
      <c r="B12" s="6" t="s">
        <v>55</v>
      </c>
      <c r="C12" s="10"/>
      <c r="D12" s="10"/>
      <c r="E12" s="10"/>
    </row>
    <row r="13" spans="1:5" x14ac:dyDescent="0.3">
      <c r="A13" s="143"/>
      <c r="B13" s="6" t="s">
        <v>56</v>
      </c>
      <c r="C13" s="10"/>
      <c r="D13" s="10"/>
      <c r="E13" s="10"/>
    </row>
    <row r="14" spans="1:5" x14ac:dyDescent="0.3">
      <c r="A14" s="143" t="s">
        <v>45</v>
      </c>
      <c r="B14" s="6" t="s">
        <v>57</v>
      </c>
      <c r="C14" s="10"/>
      <c r="D14" s="10"/>
      <c r="E14" s="10"/>
    </row>
    <row r="15" spans="1:5" x14ac:dyDescent="0.3">
      <c r="A15" s="143"/>
      <c r="B15" s="6" t="s">
        <v>58</v>
      </c>
      <c r="C15" s="10"/>
      <c r="D15" s="10"/>
      <c r="E15" s="10"/>
    </row>
    <row r="16" spans="1:5" x14ac:dyDescent="0.3">
      <c r="A16" s="143"/>
      <c r="B16" s="6" t="s">
        <v>59</v>
      </c>
      <c r="C16" s="10"/>
      <c r="D16" s="10"/>
      <c r="E16" s="10"/>
    </row>
    <row r="17" spans="1:5" x14ac:dyDescent="0.3">
      <c r="A17" s="144" t="s">
        <v>46</v>
      </c>
      <c r="B17" s="6" t="s">
        <v>54</v>
      </c>
      <c r="C17" s="10"/>
      <c r="D17" s="10"/>
      <c r="E17" s="10"/>
    </row>
    <row r="18" spans="1:5" x14ac:dyDescent="0.3">
      <c r="A18" s="144"/>
      <c r="B18" s="6" t="s">
        <v>60</v>
      </c>
      <c r="C18" s="10"/>
      <c r="D18" s="10"/>
      <c r="E18" s="10"/>
    </row>
    <row r="19" spans="1:5" x14ac:dyDescent="0.3">
      <c r="A19" s="143" t="s">
        <v>47</v>
      </c>
      <c r="B19" s="6" t="s">
        <v>61</v>
      </c>
      <c r="C19" s="10"/>
      <c r="D19" s="10"/>
      <c r="E19" s="10"/>
    </row>
    <row r="20" spans="1:5" x14ac:dyDescent="0.3">
      <c r="A20" s="143"/>
      <c r="B20" s="6" t="s">
        <v>62</v>
      </c>
      <c r="C20" s="10"/>
      <c r="D20" s="10"/>
      <c r="E20" s="10"/>
    </row>
    <row r="21" spans="1:5" ht="15" thickBot="1" x14ac:dyDescent="0.35">
      <c r="A21" s="15" t="s">
        <v>48</v>
      </c>
      <c r="B21" s="5" t="s">
        <v>63</v>
      </c>
      <c r="C21" s="10"/>
      <c r="D21" s="10"/>
      <c r="E21" s="10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A4B1B-F940-4360-AB2F-AC0F58C3370B}">
  <sheetPr>
    <tabColor rgb="FF92D050"/>
  </sheetPr>
  <dimension ref="A1:D9"/>
  <sheetViews>
    <sheetView zoomScaleNormal="100" workbookViewId="0">
      <selection activeCell="A2" sqref="A2:D8"/>
    </sheetView>
  </sheetViews>
  <sheetFormatPr baseColWidth="10" defaultRowHeight="14.4" x14ac:dyDescent="0.3"/>
  <cols>
    <col min="1" max="1" width="28.44140625" customWidth="1"/>
    <col min="2" max="4" width="11.77734375" customWidth="1"/>
  </cols>
  <sheetData>
    <row r="1" spans="1:4" ht="15" thickBot="1" x14ac:dyDescent="0.35">
      <c r="A1" s="1" t="s">
        <v>85</v>
      </c>
    </row>
    <row r="2" spans="1:4" ht="15" thickBot="1" x14ac:dyDescent="0.35">
      <c r="A2" s="127" t="str">
        <f>"Servicio"&amp;" "&amp;'1'!A4</f>
        <v>Servicio 1043</v>
      </c>
      <c r="B2" s="128"/>
      <c r="C2" s="128"/>
      <c r="D2" s="130"/>
    </row>
    <row r="3" spans="1:4" ht="15" thickBot="1" x14ac:dyDescent="0.35">
      <c r="A3" s="34" t="s">
        <v>20</v>
      </c>
      <c r="B3" s="35" t="s">
        <v>138</v>
      </c>
      <c r="C3" s="35" t="s">
        <v>139</v>
      </c>
      <c r="D3" s="35" t="s">
        <v>140</v>
      </c>
    </row>
    <row r="4" spans="1:4" x14ac:dyDescent="0.3">
      <c r="A4" s="9" t="s">
        <v>64</v>
      </c>
      <c r="B4" s="6">
        <v>4</v>
      </c>
      <c r="C4" s="6">
        <v>1</v>
      </c>
      <c r="D4" s="6">
        <v>8</v>
      </c>
    </row>
    <row r="5" spans="1:4" x14ac:dyDescent="0.3">
      <c r="A5" s="9" t="s">
        <v>83</v>
      </c>
      <c r="B5" s="6">
        <v>3</v>
      </c>
      <c r="C5" s="6">
        <v>2</v>
      </c>
      <c r="D5" s="6">
        <v>5</v>
      </c>
    </row>
    <row r="6" spans="1:4" x14ac:dyDescent="0.3">
      <c r="A6" s="11" t="s">
        <v>84</v>
      </c>
      <c r="B6" s="8">
        <v>0</v>
      </c>
      <c r="C6" s="8">
        <v>0</v>
      </c>
      <c r="D6" s="8">
        <v>0</v>
      </c>
    </row>
    <row r="7" spans="1:4" ht="15" thickBot="1" x14ac:dyDescent="0.35">
      <c r="A7" s="9" t="s">
        <v>79</v>
      </c>
      <c r="B7" s="6">
        <v>3</v>
      </c>
      <c r="C7" s="6">
        <v>4</v>
      </c>
      <c r="D7" s="6">
        <v>7</v>
      </c>
    </row>
    <row r="8" spans="1:4" ht="15" thickBot="1" x14ac:dyDescent="0.35">
      <c r="A8" s="28" t="s">
        <v>21</v>
      </c>
      <c r="B8" s="29">
        <f>SUM(B4:B7)</f>
        <v>10</v>
      </c>
      <c r="C8" s="29">
        <f t="shared" ref="C8:D8" si="0">SUM(C4:C7)</f>
        <v>7</v>
      </c>
      <c r="D8" s="29">
        <f t="shared" si="0"/>
        <v>20</v>
      </c>
    </row>
    <row r="9" spans="1:4" x14ac:dyDescent="0.3">
      <c r="A9" s="7"/>
      <c r="B9" s="7"/>
    </row>
  </sheetData>
  <mergeCells count="1">
    <mergeCell ref="A2:D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92D050"/>
  </sheetPr>
  <dimension ref="A1:E5"/>
  <sheetViews>
    <sheetView zoomScale="85" zoomScaleNormal="85" workbookViewId="0">
      <selection activeCell="A3" sqref="A3:E5"/>
    </sheetView>
  </sheetViews>
  <sheetFormatPr baseColWidth="10" defaultRowHeight="14.4" x14ac:dyDescent="0.3"/>
  <cols>
    <col min="2" max="2" width="11.44140625" customWidth="1"/>
    <col min="3" max="3" width="10.5546875" customWidth="1"/>
    <col min="4" max="4" width="10.44140625" customWidth="1"/>
    <col min="5" max="5" width="45" customWidth="1"/>
  </cols>
  <sheetData>
    <row r="1" spans="1:5" x14ac:dyDescent="0.3">
      <c r="A1" s="4" t="s">
        <v>68</v>
      </c>
      <c r="B1" s="4"/>
      <c r="C1" s="17"/>
      <c r="D1" s="4"/>
      <c r="E1" s="4"/>
    </row>
    <row r="2" spans="1:5" x14ac:dyDescent="0.3">
      <c r="C2" s="18"/>
    </row>
    <row r="3" spans="1:5" ht="28.8" x14ac:dyDescent="0.3">
      <c r="A3" s="41" t="s">
        <v>16</v>
      </c>
      <c r="B3" s="41" t="s">
        <v>66</v>
      </c>
      <c r="C3" s="41" t="s">
        <v>67</v>
      </c>
      <c r="D3" s="41" t="s">
        <v>29</v>
      </c>
      <c r="E3" s="41" t="s">
        <v>136</v>
      </c>
    </row>
    <row r="4" spans="1:5" x14ac:dyDescent="0.3">
      <c r="A4" s="13">
        <v>1043</v>
      </c>
      <c r="B4" s="13">
        <v>21</v>
      </c>
      <c r="C4" s="13">
        <f t="shared" ref="C4" si="0">B4</f>
        <v>21</v>
      </c>
      <c r="D4" s="60">
        <f t="shared" ref="D4" si="1">C4-B4</f>
        <v>0</v>
      </c>
      <c r="E4" s="61" t="s">
        <v>137</v>
      </c>
    </row>
    <row r="5" spans="1:5" x14ac:dyDescent="0.3">
      <c r="A5" s="13" t="s">
        <v>185</v>
      </c>
      <c r="B5" s="13">
        <v>5</v>
      </c>
      <c r="C5" s="13">
        <f t="shared" ref="C5" si="2">B5</f>
        <v>5</v>
      </c>
      <c r="D5" s="60">
        <f t="shared" ref="D5" si="3">C5-B5</f>
        <v>0</v>
      </c>
      <c r="E5" s="61" t="s">
        <v>137</v>
      </c>
    </row>
  </sheetData>
  <conditionalFormatting sqref="D4:D5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5"/>
  <sheetViews>
    <sheetView tabSelected="1" workbookViewId="0">
      <selection activeCell="A2" sqref="A2:C15"/>
    </sheetView>
  </sheetViews>
  <sheetFormatPr baseColWidth="10" defaultColWidth="10.77734375" defaultRowHeight="14.4" x14ac:dyDescent="0.3"/>
  <cols>
    <col min="1" max="1" width="7.5546875" style="25" customWidth="1"/>
    <col min="2" max="2" width="45.5546875" style="25" bestFit="1" customWidth="1"/>
    <col min="3" max="3" width="13.44140625" style="25" customWidth="1"/>
    <col min="4" max="16384" width="10.77734375" style="25"/>
  </cols>
  <sheetData>
    <row r="2" spans="1:3" ht="30" customHeight="1" x14ac:dyDescent="0.3">
      <c r="A2" s="30" t="s">
        <v>86</v>
      </c>
      <c r="B2" s="30" t="s">
        <v>71</v>
      </c>
      <c r="C2" s="30" t="s">
        <v>87</v>
      </c>
    </row>
    <row r="3" spans="1:3" x14ac:dyDescent="0.3">
      <c r="A3" s="31" t="s">
        <v>88</v>
      </c>
      <c r="B3" s="31" t="s">
        <v>89</v>
      </c>
      <c r="C3" s="26" t="s">
        <v>94</v>
      </c>
    </row>
    <row r="4" spans="1:3" x14ac:dyDescent="0.3">
      <c r="A4" s="31" t="s">
        <v>90</v>
      </c>
      <c r="B4" s="31" t="s">
        <v>65</v>
      </c>
      <c r="C4" s="26" t="s">
        <v>94</v>
      </c>
    </row>
    <row r="5" spans="1:3" x14ac:dyDescent="0.3">
      <c r="A5" s="31" t="s">
        <v>91</v>
      </c>
      <c r="B5" s="31" t="s">
        <v>92</v>
      </c>
      <c r="C5" s="26" t="s">
        <v>94</v>
      </c>
    </row>
    <row r="6" spans="1:3" x14ac:dyDescent="0.3">
      <c r="A6" s="31" t="s">
        <v>93</v>
      </c>
      <c r="B6" s="31" t="s">
        <v>72</v>
      </c>
      <c r="C6" s="26" t="s">
        <v>94</v>
      </c>
    </row>
    <row r="7" spans="1:3" x14ac:dyDescent="0.3">
      <c r="A7" s="31" t="s">
        <v>95</v>
      </c>
      <c r="B7" s="31" t="s">
        <v>73</v>
      </c>
      <c r="C7" s="26" t="s">
        <v>94</v>
      </c>
    </row>
    <row r="8" spans="1:3" x14ac:dyDescent="0.3">
      <c r="A8" s="31" t="s">
        <v>96</v>
      </c>
      <c r="B8" s="31" t="s">
        <v>97</v>
      </c>
      <c r="C8" s="26" t="s">
        <v>94</v>
      </c>
    </row>
    <row r="9" spans="1:3" x14ac:dyDescent="0.3">
      <c r="A9" s="31" t="s">
        <v>98</v>
      </c>
      <c r="B9" s="31" t="s">
        <v>99</v>
      </c>
      <c r="C9" s="26" t="s">
        <v>94</v>
      </c>
    </row>
    <row r="10" spans="1:3" x14ac:dyDescent="0.3">
      <c r="A10" s="31" t="s">
        <v>100</v>
      </c>
      <c r="B10" s="31" t="s">
        <v>74</v>
      </c>
      <c r="C10" s="26" t="s">
        <v>94</v>
      </c>
    </row>
    <row r="11" spans="1:3" x14ac:dyDescent="0.3">
      <c r="A11" s="31" t="s">
        <v>101</v>
      </c>
      <c r="B11" s="31" t="s">
        <v>75</v>
      </c>
      <c r="C11" s="26" t="s">
        <v>94</v>
      </c>
    </row>
    <row r="12" spans="1:3" x14ac:dyDescent="0.3">
      <c r="A12" s="31" t="s">
        <v>102</v>
      </c>
      <c r="B12" s="31" t="s">
        <v>76</v>
      </c>
      <c r="C12" s="26" t="s">
        <v>94</v>
      </c>
    </row>
    <row r="13" spans="1:3" x14ac:dyDescent="0.3">
      <c r="A13" s="31" t="s">
        <v>103</v>
      </c>
      <c r="B13" s="31" t="s">
        <v>77</v>
      </c>
      <c r="C13" s="26" t="s">
        <v>94</v>
      </c>
    </row>
    <row r="14" spans="1:3" x14ac:dyDescent="0.3">
      <c r="A14" s="31" t="s">
        <v>104</v>
      </c>
      <c r="B14" s="31" t="s">
        <v>78</v>
      </c>
      <c r="C14" s="26" t="s">
        <v>94</v>
      </c>
    </row>
    <row r="15" spans="1:3" x14ac:dyDescent="0.3">
      <c r="A15" s="31" t="s">
        <v>105</v>
      </c>
      <c r="B15" s="31" t="s">
        <v>106</v>
      </c>
      <c r="C15" s="26" t="s">
        <v>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8E6C8-A3D8-4954-B1DF-8012A5A78C19}">
  <sheetPr>
    <tabColor rgb="FF92D050"/>
  </sheetPr>
  <dimension ref="A1:M21"/>
  <sheetViews>
    <sheetView showGridLines="0" zoomScale="85" zoomScaleNormal="85" workbookViewId="0">
      <selection activeCell="B2" sqref="B2:G21"/>
    </sheetView>
  </sheetViews>
  <sheetFormatPr baseColWidth="10" defaultRowHeight="14.4" x14ac:dyDescent="0.3"/>
  <cols>
    <col min="2" max="2" width="9.5546875" bestFit="1" customWidth="1"/>
    <col min="3" max="3" width="28.77734375" bestFit="1" customWidth="1"/>
    <col min="4" max="7" width="8.44140625" customWidth="1"/>
  </cols>
  <sheetData>
    <row r="1" spans="1:13" x14ac:dyDescent="0.3">
      <c r="A1" s="27" t="s">
        <v>28</v>
      </c>
    </row>
    <row r="2" spans="1:13" x14ac:dyDescent="0.3">
      <c r="B2" s="115" t="s">
        <v>0</v>
      </c>
      <c r="C2" s="116"/>
      <c r="D2" s="113">
        <f>'1'!A4</f>
        <v>1043</v>
      </c>
      <c r="E2" s="114"/>
      <c r="F2" s="113" t="str">
        <f>'1'!A5</f>
        <v>1043c</v>
      </c>
      <c r="G2" s="114"/>
    </row>
    <row r="3" spans="1:13" x14ac:dyDescent="0.3">
      <c r="B3" s="117"/>
      <c r="C3" s="118"/>
      <c r="D3" s="38" t="s">
        <v>24</v>
      </c>
      <c r="E3" s="38" t="s">
        <v>25</v>
      </c>
      <c r="F3" s="38" t="s">
        <v>24</v>
      </c>
      <c r="G3" s="38" t="s">
        <v>25</v>
      </c>
    </row>
    <row r="4" spans="1:13" x14ac:dyDescent="0.3">
      <c r="B4" s="39" t="s">
        <v>1</v>
      </c>
      <c r="C4" s="39" t="s">
        <v>80</v>
      </c>
      <c r="D4" s="13">
        <v>18.25</v>
      </c>
      <c r="E4" s="13">
        <v>17.72</v>
      </c>
      <c r="F4" s="13">
        <v>7.7</v>
      </c>
      <c r="G4" s="13">
        <v>0</v>
      </c>
    </row>
    <row r="5" spans="1:13" x14ac:dyDescent="0.3">
      <c r="B5" s="39" t="s">
        <v>1</v>
      </c>
      <c r="C5" s="39" t="s">
        <v>81</v>
      </c>
      <c r="D5" s="13">
        <f t="shared" ref="D5:G6" si="0">D4</f>
        <v>18.25</v>
      </c>
      <c r="E5" s="13">
        <f t="shared" si="0"/>
        <v>17.72</v>
      </c>
      <c r="F5" s="13">
        <f t="shared" si="0"/>
        <v>7.7</v>
      </c>
      <c r="G5" s="13">
        <f t="shared" si="0"/>
        <v>0</v>
      </c>
    </row>
    <row r="6" spans="1:13" x14ac:dyDescent="0.3">
      <c r="B6" s="39" t="s">
        <v>2</v>
      </c>
      <c r="C6" s="39" t="s">
        <v>80</v>
      </c>
      <c r="D6" s="13">
        <f t="shared" si="0"/>
        <v>18.25</v>
      </c>
      <c r="E6" s="13">
        <v>18.100000000000001</v>
      </c>
      <c r="F6" s="13">
        <v>8.08</v>
      </c>
      <c r="G6" s="13">
        <v>0</v>
      </c>
    </row>
    <row r="7" spans="1:13" x14ac:dyDescent="0.3">
      <c r="B7" s="39" t="s">
        <v>2</v>
      </c>
      <c r="C7" s="39" t="s">
        <v>81</v>
      </c>
      <c r="D7" s="13">
        <f t="shared" ref="D7:G7" si="1">D6</f>
        <v>18.25</v>
      </c>
      <c r="E7" s="13">
        <f t="shared" si="1"/>
        <v>18.100000000000001</v>
      </c>
      <c r="F7" s="13">
        <f t="shared" si="1"/>
        <v>8.08</v>
      </c>
      <c r="G7" s="13">
        <f t="shared" si="1"/>
        <v>0</v>
      </c>
    </row>
    <row r="8" spans="1:13" ht="5.0999999999999996" customHeight="1" x14ac:dyDescent="0.3"/>
    <row r="9" spans="1:13" x14ac:dyDescent="0.3">
      <c r="B9" s="39" t="s">
        <v>3</v>
      </c>
      <c r="C9" s="39" t="s">
        <v>80</v>
      </c>
      <c r="D9" s="40">
        <f t="shared" ref="D9:G10" si="2">IFERROR((D6-D4)/D4,0)</f>
        <v>0</v>
      </c>
      <c r="E9" s="40">
        <f t="shared" si="2"/>
        <v>2.1444695259593825E-2</v>
      </c>
      <c r="F9" s="40">
        <f t="shared" si="2"/>
        <v>4.9350649350649332E-2</v>
      </c>
      <c r="G9" s="40">
        <f t="shared" si="2"/>
        <v>0</v>
      </c>
    </row>
    <row r="10" spans="1:13" x14ac:dyDescent="0.3">
      <c r="B10" s="39" t="s">
        <v>3</v>
      </c>
      <c r="C10" s="39" t="s">
        <v>81</v>
      </c>
      <c r="D10" s="40">
        <f t="shared" si="2"/>
        <v>0</v>
      </c>
      <c r="E10" s="40">
        <f t="shared" si="2"/>
        <v>2.1444695259593825E-2</v>
      </c>
      <c r="F10" s="40">
        <f t="shared" si="2"/>
        <v>4.9350649350649332E-2</v>
      </c>
      <c r="G10" s="40">
        <f t="shared" si="2"/>
        <v>0</v>
      </c>
    </row>
    <row r="11" spans="1:13" ht="12.6" customHeight="1" x14ac:dyDescent="0.3">
      <c r="I11" s="82" t="s">
        <v>169</v>
      </c>
      <c r="J11" s="82" t="s">
        <v>170</v>
      </c>
      <c r="K11" s="82" t="s">
        <v>171</v>
      </c>
      <c r="L11" s="82" t="s">
        <v>170</v>
      </c>
      <c r="M11" s="82" t="s">
        <v>171</v>
      </c>
    </row>
    <row r="12" spans="1:13" x14ac:dyDescent="0.3">
      <c r="B12" s="39" t="s">
        <v>1</v>
      </c>
      <c r="C12" s="39" t="s">
        <v>82</v>
      </c>
      <c r="D12" s="109">
        <f>J12</f>
        <v>98547.960000000021</v>
      </c>
      <c r="E12" s="110"/>
      <c r="F12" s="109">
        <f>L12</f>
        <v>8246.7000000000007</v>
      </c>
      <c r="G12" s="110"/>
      <c r="I12" s="83" t="s">
        <v>172</v>
      </c>
      <c r="J12" s="84">
        <v>98547.960000000021</v>
      </c>
      <c r="K12" s="84">
        <v>99609.300000000032</v>
      </c>
      <c r="L12" s="84">
        <v>8246.7000000000007</v>
      </c>
      <c r="M12" s="84">
        <v>8653.6800000000021</v>
      </c>
    </row>
    <row r="13" spans="1:13" x14ac:dyDescent="0.3">
      <c r="B13" s="39" t="s">
        <v>1</v>
      </c>
      <c r="C13" s="39" t="s">
        <v>4</v>
      </c>
      <c r="D13" s="109">
        <f t="shared" ref="D13:D14" si="3">J13</f>
        <v>13735.240000000002</v>
      </c>
      <c r="E13" s="110"/>
      <c r="F13" s="109">
        <f t="shared" ref="F13:F14" si="4">L13</f>
        <v>0</v>
      </c>
      <c r="G13" s="110"/>
      <c r="I13" s="83" t="s">
        <v>173</v>
      </c>
      <c r="J13" s="84">
        <v>13735.240000000002</v>
      </c>
      <c r="K13" s="84">
        <v>13884.199999999997</v>
      </c>
      <c r="L13" s="84">
        <v>0</v>
      </c>
      <c r="M13" s="84">
        <v>0</v>
      </c>
    </row>
    <row r="14" spans="1:13" x14ac:dyDescent="0.3">
      <c r="B14" s="39" t="s">
        <v>1</v>
      </c>
      <c r="C14" s="39" t="s">
        <v>5</v>
      </c>
      <c r="D14" s="109">
        <f t="shared" si="3"/>
        <v>16272.45</v>
      </c>
      <c r="E14" s="110"/>
      <c r="F14" s="109">
        <f t="shared" si="4"/>
        <v>0</v>
      </c>
      <c r="G14" s="110"/>
      <c r="I14" s="83" t="s">
        <v>174</v>
      </c>
      <c r="J14" s="84">
        <v>16272.45</v>
      </c>
      <c r="K14" s="84">
        <v>16447.25</v>
      </c>
      <c r="L14" s="84">
        <v>0</v>
      </c>
      <c r="M14" s="84">
        <v>0</v>
      </c>
    </row>
    <row r="15" spans="1:13" x14ac:dyDescent="0.3">
      <c r="B15" s="39" t="s">
        <v>6</v>
      </c>
      <c r="C15" s="39" t="s">
        <v>82</v>
      </c>
      <c r="D15" s="109">
        <f>K12</f>
        <v>99609.300000000032</v>
      </c>
      <c r="E15" s="110"/>
      <c r="F15" s="109">
        <f>M12</f>
        <v>8653.6800000000021</v>
      </c>
      <c r="G15" s="110"/>
      <c r="I15" s="85" t="s">
        <v>21</v>
      </c>
      <c r="J15" s="86">
        <v>128555.65000000002</v>
      </c>
      <c r="K15" s="86">
        <v>129940.75000000003</v>
      </c>
      <c r="L15" s="86">
        <v>8246.7000000000007</v>
      </c>
      <c r="M15" s="86">
        <v>8653.6800000000021</v>
      </c>
    </row>
    <row r="16" spans="1:13" x14ac:dyDescent="0.3">
      <c r="B16" s="39" t="s">
        <v>6</v>
      </c>
      <c r="C16" s="39" t="s">
        <v>4</v>
      </c>
      <c r="D16" s="109">
        <f t="shared" ref="D16:D17" si="5">K13</f>
        <v>13884.199999999997</v>
      </c>
      <c r="E16" s="110"/>
      <c r="F16" s="109">
        <f t="shared" ref="F16:F17" si="6">M13</f>
        <v>0</v>
      </c>
      <c r="G16" s="110"/>
    </row>
    <row r="17" spans="2:7" x14ac:dyDescent="0.3">
      <c r="B17" s="39" t="s">
        <v>6</v>
      </c>
      <c r="C17" s="39" t="s">
        <v>5</v>
      </c>
      <c r="D17" s="109">
        <f t="shared" si="5"/>
        <v>16447.25</v>
      </c>
      <c r="E17" s="110"/>
      <c r="F17" s="109">
        <f t="shared" si="6"/>
        <v>0</v>
      </c>
      <c r="G17" s="110"/>
    </row>
    <row r="18" spans="2:7" ht="5.0999999999999996" customHeight="1" x14ac:dyDescent="0.3"/>
    <row r="19" spans="2:7" x14ac:dyDescent="0.3">
      <c r="B19" s="39" t="s">
        <v>3</v>
      </c>
      <c r="C19" s="39" t="s">
        <v>82</v>
      </c>
      <c r="D19" s="111">
        <f>(D15-D12)/D12</f>
        <v>1.0769781535812723E-2</v>
      </c>
      <c r="E19" s="112"/>
      <c r="F19" s="111">
        <f>(F15-F12)/F12</f>
        <v>4.9350649350649513E-2</v>
      </c>
      <c r="G19" s="112"/>
    </row>
    <row r="20" spans="2:7" x14ac:dyDescent="0.3">
      <c r="B20" s="39" t="s">
        <v>3</v>
      </c>
      <c r="C20" s="39" t="s">
        <v>4</v>
      </c>
      <c r="D20" s="111">
        <f t="shared" ref="D20:F21" si="7">(D16-D13)/D13</f>
        <v>1.0845096263333983E-2</v>
      </c>
      <c r="E20" s="112"/>
      <c r="F20" s="111">
        <v>0</v>
      </c>
      <c r="G20" s="112"/>
    </row>
    <row r="21" spans="2:7" x14ac:dyDescent="0.3">
      <c r="B21" s="39" t="s">
        <v>3</v>
      </c>
      <c r="C21" s="39" t="s">
        <v>5</v>
      </c>
      <c r="D21" s="111">
        <f t="shared" si="7"/>
        <v>1.074208247682428E-2</v>
      </c>
      <c r="E21" s="112"/>
      <c r="F21" s="111">
        <v>0</v>
      </c>
      <c r="G21" s="112"/>
    </row>
  </sheetData>
  <mergeCells count="21">
    <mergeCell ref="D15:E15"/>
    <mergeCell ref="D16:E16"/>
    <mergeCell ref="D21:E21"/>
    <mergeCell ref="D17:E17"/>
    <mergeCell ref="D19:E19"/>
    <mergeCell ref="D20:E20"/>
    <mergeCell ref="D13:E13"/>
    <mergeCell ref="B2:C3"/>
    <mergeCell ref="D2:E2"/>
    <mergeCell ref="D12:E12"/>
    <mergeCell ref="D14:E14"/>
    <mergeCell ref="F2:G2"/>
    <mergeCell ref="F12:G12"/>
    <mergeCell ref="F13:G13"/>
    <mergeCell ref="F14:G14"/>
    <mergeCell ref="F15:G15"/>
    <mergeCell ref="F16:G16"/>
    <mergeCell ref="F17:G17"/>
    <mergeCell ref="F19:G19"/>
    <mergeCell ref="F20:G20"/>
    <mergeCell ref="F21:G21"/>
  </mergeCells>
  <conditionalFormatting sqref="D9:G10">
    <cfRule type="cellIs" dxfId="18" priority="3" operator="lessThan">
      <formula>0</formula>
    </cfRule>
    <cfRule type="cellIs" dxfId="17" priority="4" operator="greaterThan">
      <formula>0</formula>
    </cfRule>
  </conditionalFormatting>
  <conditionalFormatting sqref="D19:G21">
    <cfRule type="cellIs" dxfId="16" priority="1" operator="lessThan">
      <formula>0</formula>
    </cfRule>
    <cfRule type="cellIs" dxfId="15" priority="2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64258-04C1-424B-A2BB-F010A153A11B}">
  <sheetPr>
    <tabColor rgb="FF92D050"/>
  </sheetPr>
  <dimension ref="A1:G5"/>
  <sheetViews>
    <sheetView zoomScaleNormal="100" workbookViewId="0">
      <selection activeCell="A4" sqref="A4:XFD5"/>
    </sheetView>
  </sheetViews>
  <sheetFormatPr baseColWidth="10" defaultRowHeight="14.4" x14ac:dyDescent="0.3"/>
  <cols>
    <col min="1" max="1" width="3.88671875" customWidth="1"/>
    <col min="4" max="4" width="19.33203125" customWidth="1"/>
    <col min="5" max="6" width="22.5546875" bestFit="1" customWidth="1"/>
    <col min="7" max="7" width="13.109375" customWidth="1"/>
  </cols>
  <sheetData>
    <row r="1" spans="1:7" x14ac:dyDescent="0.3">
      <c r="A1" s="4" t="s">
        <v>142</v>
      </c>
      <c r="B1" s="4"/>
      <c r="C1" s="4"/>
      <c r="D1" s="4"/>
    </row>
    <row r="2" spans="1:7" ht="15" thickBot="1" x14ac:dyDescent="0.35"/>
    <row r="3" spans="1:7" ht="43.5" customHeight="1" x14ac:dyDescent="0.3">
      <c r="A3" s="69" t="s">
        <v>143</v>
      </c>
      <c r="B3" s="19" t="s">
        <v>144</v>
      </c>
      <c r="C3" s="19" t="s">
        <v>145</v>
      </c>
      <c r="D3" s="19" t="s">
        <v>146</v>
      </c>
      <c r="E3" s="19" t="s">
        <v>147</v>
      </c>
      <c r="F3" s="19" t="s">
        <v>148</v>
      </c>
      <c r="G3" s="70" t="s">
        <v>149</v>
      </c>
    </row>
    <row r="4" spans="1:7" x14ac:dyDescent="0.3">
      <c r="A4" s="13"/>
      <c r="B4" s="13"/>
      <c r="C4" s="13"/>
      <c r="D4" s="71"/>
      <c r="E4" s="61"/>
      <c r="F4" s="61"/>
      <c r="G4" s="72"/>
    </row>
    <row r="5" spans="1:7" x14ac:dyDescent="0.3">
      <c r="A5" s="13"/>
      <c r="B5" s="13"/>
      <c r="C5" s="13"/>
      <c r="D5" s="71"/>
      <c r="E5" s="61"/>
      <c r="F5" s="61"/>
      <c r="G5" s="7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41AEB-65F5-4FD6-8FD8-928470469468}">
  <sheetPr>
    <tabColor rgb="FF92D050"/>
  </sheetPr>
  <dimension ref="A1:Q17"/>
  <sheetViews>
    <sheetView zoomScale="85" zoomScaleNormal="85" workbookViewId="0">
      <selection activeCell="A3" sqref="A3"/>
    </sheetView>
  </sheetViews>
  <sheetFormatPr baseColWidth="10" defaultRowHeight="14.4" x14ac:dyDescent="0.3"/>
  <cols>
    <col min="1" max="1" width="13.33203125" customWidth="1"/>
    <col min="2" max="2" width="19" customWidth="1"/>
    <col min="5" max="5" width="18.6640625" customWidth="1"/>
    <col min="6" max="6" width="13.77734375" customWidth="1"/>
    <col min="7" max="7" width="17" customWidth="1"/>
    <col min="9" max="9" width="13.21875" bestFit="1" customWidth="1"/>
    <col min="10" max="10" width="28.33203125" bestFit="1" customWidth="1"/>
    <col min="11" max="11" width="19.33203125" bestFit="1" customWidth="1"/>
    <col min="12" max="12" width="22.33203125" bestFit="1" customWidth="1"/>
    <col min="13" max="13" width="40" bestFit="1" customWidth="1"/>
  </cols>
  <sheetData>
    <row r="1" spans="1:17" x14ac:dyDescent="0.3">
      <c r="A1" s="4" t="s">
        <v>150</v>
      </c>
      <c r="B1" s="4"/>
      <c r="C1" s="4"/>
      <c r="D1" s="4"/>
    </row>
    <row r="3" spans="1:17" ht="39.6" x14ac:dyDescent="0.3">
      <c r="A3" s="73" t="s">
        <v>151</v>
      </c>
      <c r="B3" s="74" t="s">
        <v>152</v>
      </c>
      <c r="C3" s="74" t="s">
        <v>153</v>
      </c>
      <c r="D3" s="73" t="s">
        <v>17</v>
      </c>
      <c r="E3" s="73" t="s">
        <v>154</v>
      </c>
      <c r="F3" s="73" t="s">
        <v>155</v>
      </c>
      <c r="G3" s="73" t="s">
        <v>156</v>
      </c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7" x14ac:dyDescent="0.3">
      <c r="A4" s="76">
        <f>H12</f>
        <v>0</v>
      </c>
      <c r="B4" s="78">
        <f>A12</f>
        <v>0</v>
      </c>
      <c r="C4" s="76">
        <f>B12</f>
        <v>0</v>
      </c>
      <c r="D4" s="76">
        <f>D12</f>
        <v>0</v>
      </c>
      <c r="E4" s="77" t="s">
        <v>157</v>
      </c>
      <c r="F4" s="77" t="s">
        <v>157</v>
      </c>
      <c r="G4" s="77" t="s">
        <v>184</v>
      </c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1:17" x14ac:dyDescent="0.3">
      <c r="A5" s="76">
        <f t="shared" ref="A5:A6" si="0">H13</f>
        <v>0</v>
      </c>
      <c r="B5" s="78">
        <f t="shared" ref="B5:C6" si="1">A13</f>
        <v>0</v>
      </c>
      <c r="C5" s="76">
        <f t="shared" si="1"/>
        <v>0</v>
      </c>
      <c r="D5" s="76">
        <f t="shared" ref="D5:D9" si="2">D13</f>
        <v>0</v>
      </c>
      <c r="E5" s="77" t="s">
        <v>157</v>
      </c>
      <c r="F5" s="77" t="s">
        <v>157</v>
      </c>
      <c r="G5" s="77" t="s">
        <v>184</v>
      </c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1:17" x14ac:dyDescent="0.3">
      <c r="A6" s="76">
        <f t="shared" si="0"/>
        <v>0</v>
      </c>
      <c r="B6" s="78">
        <f t="shared" si="1"/>
        <v>0</v>
      </c>
      <c r="C6" s="76">
        <f t="shared" si="1"/>
        <v>0</v>
      </c>
      <c r="D6" s="76">
        <f t="shared" si="2"/>
        <v>0</v>
      </c>
      <c r="E6" s="79" t="s">
        <v>157</v>
      </c>
      <c r="F6" s="77" t="s">
        <v>157</v>
      </c>
      <c r="G6" s="77" t="s">
        <v>184</v>
      </c>
    </row>
    <row r="7" spans="1:17" x14ac:dyDescent="0.3">
      <c r="A7" s="76">
        <f t="shared" ref="A7:A8" si="3">H15</f>
        <v>0</v>
      </c>
      <c r="B7" s="78">
        <f t="shared" ref="B7:B8" si="4">A15</f>
        <v>0</v>
      </c>
      <c r="C7" s="76">
        <f t="shared" ref="C7:C8" si="5">B15</f>
        <v>0</v>
      </c>
      <c r="D7" s="76">
        <f t="shared" si="2"/>
        <v>0</v>
      </c>
      <c r="E7" s="79" t="s">
        <v>157</v>
      </c>
      <c r="F7" s="77" t="s">
        <v>157</v>
      </c>
      <c r="G7" s="77" t="s">
        <v>184</v>
      </c>
    </row>
    <row r="8" spans="1:17" x14ac:dyDescent="0.3">
      <c r="A8" s="76">
        <f t="shared" si="3"/>
        <v>0</v>
      </c>
      <c r="B8" s="78">
        <f t="shared" si="4"/>
        <v>0</v>
      </c>
      <c r="C8" s="76">
        <f t="shared" si="5"/>
        <v>0</v>
      </c>
      <c r="D8" s="76">
        <f t="shared" si="2"/>
        <v>0</v>
      </c>
      <c r="E8" s="79" t="s">
        <v>157</v>
      </c>
      <c r="F8" s="77" t="s">
        <v>157</v>
      </c>
      <c r="G8" s="77" t="s">
        <v>157</v>
      </c>
    </row>
    <row r="9" spans="1:17" x14ac:dyDescent="0.3">
      <c r="A9" s="76">
        <f t="shared" ref="A9" si="6">H17</f>
        <v>0</v>
      </c>
      <c r="B9" s="78">
        <f t="shared" ref="B9" si="7">A17</f>
        <v>0</v>
      </c>
      <c r="C9" s="76">
        <f t="shared" ref="C9" si="8">B17</f>
        <v>0</v>
      </c>
      <c r="D9" s="76">
        <f t="shared" si="2"/>
        <v>0</v>
      </c>
      <c r="E9" s="79" t="s">
        <v>157</v>
      </c>
      <c r="F9" s="77" t="s">
        <v>157</v>
      </c>
      <c r="G9" s="77" t="s">
        <v>157</v>
      </c>
    </row>
    <row r="11" spans="1:17" ht="52.8" x14ac:dyDescent="0.3">
      <c r="A11" s="74" t="s">
        <v>152</v>
      </c>
      <c r="B11" s="74" t="s">
        <v>22</v>
      </c>
      <c r="C11" s="74" t="s">
        <v>23</v>
      </c>
      <c r="D11" s="73" t="s">
        <v>158</v>
      </c>
      <c r="E11" s="73" t="s">
        <v>159</v>
      </c>
      <c r="F11" s="73" t="s">
        <v>160</v>
      </c>
      <c r="G11" s="73" t="s">
        <v>161</v>
      </c>
      <c r="H11" s="73" t="s">
        <v>162</v>
      </c>
      <c r="I11" s="73" t="s">
        <v>163</v>
      </c>
      <c r="J11" s="73" t="s">
        <v>146</v>
      </c>
      <c r="K11" s="73" t="s">
        <v>164</v>
      </c>
      <c r="L11" s="73" t="s">
        <v>165</v>
      </c>
      <c r="M11" s="73" t="s">
        <v>166</v>
      </c>
      <c r="N11" s="73" t="s">
        <v>167</v>
      </c>
      <c r="O11" s="73" t="s">
        <v>168</v>
      </c>
      <c r="P11" s="73" t="s">
        <v>155</v>
      </c>
      <c r="Q11" s="73" t="s">
        <v>156</v>
      </c>
    </row>
    <row r="12" spans="1:17" x14ac:dyDescent="0.3"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1"/>
      <c r="N12" s="81"/>
      <c r="O12" s="80"/>
      <c r="P12" s="80"/>
      <c r="Q12" s="80"/>
    </row>
    <row r="13" spans="1:17" x14ac:dyDescent="0.3"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1"/>
      <c r="N13" s="81"/>
      <c r="O13" s="80"/>
      <c r="P13" s="80"/>
      <c r="Q13" s="80"/>
    </row>
    <row r="14" spans="1:17" x14ac:dyDescent="0.3"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1"/>
      <c r="N14" s="81"/>
      <c r="O14" s="80"/>
      <c r="P14" s="80"/>
      <c r="Q14" s="80"/>
    </row>
    <row r="15" spans="1:17" x14ac:dyDescent="0.3"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1"/>
      <c r="N15" s="81"/>
      <c r="O15" s="80"/>
      <c r="P15" s="80"/>
      <c r="Q15" s="80"/>
    </row>
    <row r="16" spans="1:17" x14ac:dyDescent="0.3"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1"/>
      <c r="N16" s="81"/>
      <c r="O16" s="80"/>
      <c r="P16" s="80"/>
      <c r="Q16" s="80"/>
    </row>
    <row r="17" spans="2:17" x14ac:dyDescent="0.3"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1"/>
      <c r="N17" s="81"/>
      <c r="O17" s="80"/>
      <c r="P17" s="80"/>
      <c r="Q17" s="80"/>
    </row>
  </sheetData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30925-4C28-457A-AD82-4B51B3E2EE01}">
  <sheetPr>
    <tabColor rgb="FF92D050"/>
  </sheetPr>
  <dimension ref="A1:F8"/>
  <sheetViews>
    <sheetView zoomScaleNormal="100" workbookViewId="0">
      <selection activeCell="C4" sqref="C4:F7"/>
    </sheetView>
  </sheetViews>
  <sheetFormatPr baseColWidth="10" defaultRowHeight="14.4" x14ac:dyDescent="0.3"/>
  <cols>
    <col min="1" max="1" width="11" customWidth="1"/>
    <col min="2" max="2" width="7.109375" bestFit="1" customWidth="1"/>
    <col min="3" max="3" width="14.109375" bestFit="1" customWidth="1"/>
    <col min="4" max="4" width="14.88671875" bestFit="1" customWidth="1"/>
    <col min="5" max="5" width="25.5546875" bestFit="1" customWidth="1"/>
    <col min="6" max="6" width="16" bestFit="1" customWidth="1"/>
    <col min="7" max="11" width="10.44140625" customWidth="1"/>
  </cols>
  <sheetData>
    <row r="1" spans="1:6" x14ac:dyDescent="0.3">
      <c r="A1" s="4" t="s">
        <v>175</v>
      </c>
      <c r="B1" s="4"/>
      <c r="C1" s="4"/>
      <c r="D1" s="4"/>
      <c r="E1" s="4"/>
    </row>
    <row r="2" spans="1:6" ht="15" thickBot="1" x14ac:dyDescent="0.35"/>
    <row r="3" spans="1:6" ht="39" customHeight="1" thickBot="1" x14ac:dyDescent="0.35">
      <c r="A3" s="69" t="s">
        <v>22</v>
      </c>
      <c r="B3" s="19" t="s">
        <v>17</v>
      </c>
      <c r="C3" s="19" t="s">
        <v>176</v>
      </c>
      <c r="D3" s="19" t="s">
        <v>177</v>
      </c>
      <c r="E3" s="19" t="s">
        <v>178</v>
      </c>
      <c r="F3" s="20" t="s">
        <v>179</v>
      </c>
    </row>
    <row r="4" spans="1:6" ht="15" customHeight="1" x14ac:dyDescent="0.3">
      <c r="A4" s="119">
        <f>'1'!A4</f>
        <v>1043</v>
      </c>
      <c r="B4" s="97" t="s">
        <v>24</v>
      </c>
      <c r="C4" s="98">
        <v>0</v>
      </c>
      <c r="D4" s="98">
        <v>0</v>
      </c>
      <c r="E4" s="98">
        <v>0</v>
      </c>
      <c r="F4" s="99">
        <v>0</v>
      </c>
    </row>
    <row r="5" spans="1:6" ht="15" thickBot="1" x14ac:dyDescent="0.35">
      <c r="A5" s="120"/>
      <c r="B5" s="87" t="s">
        <v>25</v>
      </c>
      <c r="C5" s="100">
        <v>0</v>
      </c>
      <c r="D5" s="100">
        <v>0</v>
      </c>
      <c r="E5" s="100">
        <v>0</v>
      </c>
      <c r="F5" s="101">
        <v>0</v>
      </c>
    </row>
    <row r="6" spans="1:6" ht="15" customHeight="1" x14ac:dyDescent="0.3">
      <c r="A6" s="123" t="str">
        <f>'1'!A5</f>
        <v>1043c</v>
      </c>
      <c r="B6" s="94" t="s">
        <v>24</v>
      </c>
      <c r="C6" s="95">
        <v>0</v>
      </c>
      <c r="D6" s="95">
        <v>0</v>
      </c>
      <c r="E6" s="95">
        <v>0</v>
      </c>
      <c r="F6" s="96">
        <v>0</v>
      </c>
    </row>
    <row r="7" spans="1:6" ht="15" thickBot="1" x14ac:dyDescent="0.35">
      <c r="A7" s="123"/>
      <c r="B7" s="102" t="s">
        <v>25</v>
      </c>
      <c r="C7" s="103">
        <v>0</v>
      </c>
      <c r="D7" s="103">
        <v>0</v>
      </c>
      <c r="E7" s="103">
        <v>0</v>
      </c>
      <c r="F7" s="104">
        <v>0</v>
      </c>
    </row>
    <row r="8" spans="1:6" ht="15" thickBot="1" x14ac:dyDescent="0.35">
      <c r="A8" s="121" t="s">
        <v>180</v>
      </c>
      <c r="B8" s="122"/>
      <c r="C8" s="105">
        <f>SUM(C4:C7)</f>
        <v>0</v>
      </c>
      <c r="D8" s="105">
        <f>SUM(D4:D7)</f>
        <v>0</v>
      </c>
      <c r="E8" s="105">
        <f>SUM(E4:E7)</f>
        <v>0</v>
      </c>
      <c r="F8" s="106">
        <f>SUM(F4:F7)</f>
        <v>0</v>
      </c>
    </row>
  </sheetData>
  <mergeCells count="3">
    <mergeCell ref="A4:A5"/>
    <mergeCell ref="A8:B8"/>
    <mergeCell ref="A6:A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F16-BE44-4FED-9683-669DBA9B1422}">
  <sheetPr>
    <tabColor rgb="FF92D050"/>
  </sheetPr>
  <dimension ref="A1:AG31"/>
  <sheetViews>
    <sheetView showGridLines="0" zoomScale="85" zoomScaleNormal="85" workbookViewId="0">
      <selection activeCell="I28" sqref="I28"/>
    </sheetView>
  </sheetViews>
  <sheetFormatPr baseColWidth="10" defaultRowHeight="14.4" x14ac:dyDescent="0.3"/>
  <cols>
    <col min="2" max="2" width="9.21875" bestFit="1" customWidth="1"/>
    <col min="3" max="3" width="8.77734375" bestFit="1" customWidth="1"/>
    <col min="4" max="4" width="7.77734375" customWidth="1"/>
    <col min="5" max="8" width="5.5546875" customWidth="1"/>
    <col min="9" max="9" width="5.44140625" customWidth="1"/>
    <col min="10" max="16" width="5.5546875" customWidth="1"/>
    <col min="17" max="20" width="5.21875" customWidth="1"/>
    <col min="21" max="21" width="5.5546875" customWidth="1"/>
    <col min="22" max="22" width="6" customWidth="1"/>
    <col min="23" max="25" width="6.109375" customWidth="1"/>
    <col min="26" max="28" width="5.21875" customWidth="1"/>
    <col min="29" max="33" width="5.44140625" customWidth="1"/>
  </cols>
  <sheetData>
    <row r="1" spans="1:33" ht="15" thickBot="1" x14ac:dyDescent="0.35">
      <c r="A1" s="3" t="s">
        <v>31</v>
      </c>
    </row>
    <row r="2" spans="1:33" ht="15" thickBot="1" x14ac:dyDescent="0.35">
      <c r="E2" s="127" t="s">
        <v>115</v>
      </c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9" t="s">
        <v>116</v>
      </c>
      <c r="R2" s="128"/>
      <c r="S2" s="128"/>
      <c r="T2" s="128"/>
      <c r="U2" s="128"/>
      <c r="V2" s="128"/>
      <c r="W2" s="128"/>
      <c r="X2" s="128"/>
      <c r="Y2" s="128"/>
      <c r="Z2" s="129" t="s">
        <v>117</v>
      </c>
      <c r="AA2" s="128"/>
      <c r="AB2" s="128"/>
      <c r="AC2" s="128"/>
      <c r="AD2" s="128"/>
      <c r="AE2" s="128"/>
      <c r="AF2" s="128"/>
      <c r="AG2" s="130"/>
    </row>
    <row r="3" spans="1:33" ht="80.400000000000006" thickBot="1" x14ac:dyDescent="0.35">
      <c r="E3" s="42" t="s">
        <v>7</v>
      </c>
      <c r="F3" s="43" t="s">
        <v>8</v>
      </c>
      <c r="G3" s="43" t="s">
        <v>9</v>
      </c>
      <c r="H3" s="44" t="s">
        <v>10</v>
      </c>
      <c r="I3" s="43" t="s">
        <v>11</v>
      </c>
      <c r="J3" s="43" t="s">
        <v>12</v>
      </c>
      <c r="K3" s="43" t="s">
        <v>13</v>
      </c>
      <c r="L3" s="43" t="s">
        <v>14</v>
      </c>
      <c r="M3" s="43" t="s">
        <v>107</v>
      </c>
      <c r="N3" s="43" t="s">
        <v>108</v>
      </c>
      <c r="O3" s="43" t="s">
        <v>19</v>
      </c>
      <c r="P3" s="43" t="s">
        <v>15</v>
      </c>
      <c r="Q3" s="43" t="s">
        <v>118</v>
      </c>
      <c r="R3" s="43" t="s">
        <v>119</v>
      </c>
      <c r="S3" s="43" t="s">
        <v>120</v>
      </c>
      <c r="T3" s="43" t="s">
        <v>121</v>
      </c>
      <c r="U3" s="43" t="s">
        <v>122</v>
      </c>
      <c r="V3" s="43" t="s">
        <v>123</v>
      </c>
      <c r="W3" s="43" t="s">
        <v>124</v>
      </c>
      <c r="X3" s="43" t="s">
        <v>125</v>
      </c>
      <c r="Y3" s="43" t="s">
        <v>126</v>
      </c>
      <c r="Z3" s="43" t="s">
        <v>127</v>
      </c>
      <c r="AA3" s="43" t="s">
        <v>128</v>
      </c>
      <c r="AB3" s="43" t="s">
        <v>129</v>
      </c>
      <c r="AC3" s="43" t="s">
        <v>130</v>
      </c>
      <c r="AD3" s="43" t="s">
        <v>131</v>
      </c>
      <c r="AE3" s="43" t="s">
        <v>132</v>
      </c>
      <c r="AF3" s="43" t="s">
        <v>133</v>
      </c>
      <c r="AG3" s="45" t="s">
        <v>134</v>
      </c>
    </row>
    <row r="4" spans="1:33" ht="16.95" customHeight="1" thickBot="1" x14ac:dyDescent="0.35">
      <c r="E4" s="46">
        <v>0</v>
      </c>
      <c r="F4" s="47">
        <v>4.1666666666666664E-2</v>
      </c>
      <c r="G4" s="47">
        <v>0.22916666666666499</v>
      </c>
      <c r="H4" s="47">
        <v>0.27083333333333098</v>
      </c>
      <c r="I4" s="47">
        <v>0.33333333333333298</v>
      </c>
      <c r="J4" s="47">
        <v>0.39583333333333298</v>
      </c>
      <c r="K4" s="47">
        <v>0.52083333333333304</v>
      </c>
      <c r="L4" s="47">
        <v>0.58333333333333304</v>
      </c>
      <c r="M4" s="47">
        <v>0.6875</v>
      </c>
      <c r="N4" s="47">
        <v>0.77083333333333304</v>
      </c>
      <c r="O4" s="47">
        <v>0.85416666666666596</v>
      </c>
      <c r="P4" s="47">
        <v>0.95833333333333304</v>
      </c>
      <c r="Q4" s="47">
        <v>0</v>
      </c>
      <c r="R4" s="47">
        <v>4.1666666666666664E-2</v>
      </c>
      <c r="S4" s="47">
        <v>0.22916666666666599</v>
      </c>
      <c r="T4" s="47">
        <v>0.27083333333333298</v>
      </c>
      <c r="U4" s="47">
        <v>0.375</v>
      </c>
      <c r="V4" s="47">
        <v>0.5</v>
      </c>
      <c r="W4" s="47">
        <v>0.625</v>
      </c>
      <c r="X4" s="47">
        <v>0.8125</v>
      </c>
      <c r="Y4" s="47">
        <v>0.95833333333333304</v>
      </c>
      <c r="Z4" s="47">
        <v>0</v>
      </c>
      <c r="AA4" s="47">
        <v>4.1666666666666664E-2</v>
      </c>
      <c r="AB4" s="47">
        <v>0.22916666666666599</v>
      </c>
      <c r="AC4" s="47">
        <v>0.3125</v>
      </c>
      <c r="AD4" s="47">
        <v>0.54166666666666596</v>
      </c>
      <c r="AE4" s="47">
        <v>0.75</v>
      </c>
      <c r="AF4" s="47">
        <v>0.875</v>
      </c>
      <c r="AG4" s="48">
        <v>0.95833333333333304</v>
      </c>
    </row>
    <row r="5" spans="1:33" ht="15" thickBot="1" x14ac:dyDescent="0.35">
      <c r="B5" s="24" t="s">
        <v>0</v>
      </c>
      <c r="C5" s="49" t="s">
        <v>22</v>
      </c>
      <c r="D5" s="50" t="s">
        <v>17</v>
      </c>
      <c r="E5" s="46">
        <v>4.0972222222222222E-2</v>
      </c>
      <c r="F5" s="47">
        <v>0.22847222222222099</v>
      </c>
      <c r="G5" s="47">
        <v>0.27013888888888699</v>
      </c>
      <c r="H5" s="47">
        <v>0.33263888888888599</v>
      </c>
      <c r="I5" s="47">
        <v>0.39513888888888898</v>
      </c>
      <c r="J5" s="47">
        <v>0.52013888888888904</v>
      </c>
      <c r="K5" s="47">
        <v>0.58263888888888904</v>
      </c>
      <c r="L5" s="47">
        <v>0.686805555555556</v>
      </c>
      <c r="M5" s="47">
        <v>0.77013888888888904</v>
      </c>
      <c r="N5" s="47">
        <v>0.85347222222222197</v>
      </c>
      <c r="O5" s="47">
        <v>0.95763888888888904</v>
      </c>
      <c r="P5" s="47">
        <v>0.999305555555556</v>
      </c>
      <c r="Q5" s="47">
        <v>4.0972222222222222E-2</v>
      </c>
      <c r="R5" s="47">
        <v>0.22847222222222199</v>
      </c>
      <c r="S5" s="47">
        <v>0.27013888888888898</v>
      </c>
      <c r="T5" s="47">
        <v>0.374305555555556</v>
      </c>
      <c r="U5" s="47">
        <v>0.499305555555556</v>
      </c>
      <c r="V5" s="47">
        <v>0.624305555555556</v>
      </c>
      <c r="W5" s="47">
        <v>0.811805555555556</v>
      </c>
      <c r="X5" s="47">
        <v>0.95763888888888904</v>
      </c>
      <c r="Y5" s="47">
        <v>0.999305555555556</v>
      </c>
      <c r="Z5" s="47">
        <v>4.0972222222222222E-2</v>
      </c>
      <c r="AA5" s="47">
        <v>0.22847222222222199</v>
      </c>
      <c r="AB5" s="47">
        <v>0.311805555555556</v>
      </c>
      <c r="AC5" s="47">
        <v>0.54097222222222197</v>
      </c>
      <c r="AD5" s="47">
        <v>0.749305555555556</v>
      </c>
      <c r="AE5" s="47">
        <v>0.874305555555556</v>
      </c>
      <c r="AF5" s="47">
        <v>0.95763888888888904</v>
      </c>
      <c r="AG5" s="48">
        <v>0.999305555555556</v>
      </c>
    </row>
    <row r="6" spans="1:33" x14ac:dyDescent="0.3">
      <c r="B6" s="126" t="s">
        <v>1</v>
      </c>
      <c r="C6" s="13">
        <f>'1'!A4</f>
        <v>1043</v>
      </c>
      <c r="D6" s="51" t="s">
        <v>24</v>
      </c>
      <c r="E6" s="62">
        <f>E20/(HOUR(E$5+"00:01:00"-E$4)+MINUTE(E$5+"00:01:00"-E$4)/60)</f>
        <v>0</v>
      </c>
      <c r="F6" s="63">
        <f>F20/(HOUR(F$5+"00:01:00"-F$4)+MINUTE(F$5+"00:01:00"-F$4)/60)</f>
        <v>4.9382716049382713E-2</v>
      </c>
      <c r="G6" s="63">
        <f>G20/(HOUR(G$5+"00:01:00"-G$4)+MINUTE(G$5+"00:01:00"-G$4)/60)</f>
        <v>4</v>
      </c>
      <c r="H6" s="63">
        <f>H20/(HOUR(H$5+"00:01:00"-H$4)+MINUTE(H$5+"00:01:00"-H$4)/60)</f>
        <v>4</v>
      </c>
      <c r="I6" s="63">
        <f>I20/(HOUR(I$5+"00:01:00"-I$4)+MINUTE(I$5+"00:01:00"-I$4)/60)</f>
        <v>3.1111111111111112</v>
      </c>
      <c r="J6" s="63">
        <f>J20/(HOUR(J$5+"00:01:00"-J$4)+MINUTE(J$5+"00:01:00"-J$4)/60)</f>
        <v>1.6666666666666667</v>
      </c>
      <c r="K6" s="63">
        <f>K20/(HOUR(K$5+"00:01:00"-K$4)+MINUTE(K$5+"00:01:00"-K$4)/60)</f>
        <v>3.5555555555555554</v>
      </c>
      <c r="L6" s="63">
        <f>L20/(HOUR(L$5+"00:01:00"-L$4)+MINUTE(L$5+"00:01:00"-L$4)/60)</f>
        <v>1.92</v>
      </c>
      <c r="M6" s="63">
        <f>M20/(HOUR(M$5+"00:01:00"-M$4)+MINUTE(M$5+"00:01:00"-M$4)/60)</f>
        <v>2.25</v>
      </c>
      <c r="N6" s="63">
        <f>N20/(HOUR(N$5+"00:01:00"-N$4)+MINUTE(N$5+"00:01:00"-N$4)/60)</f>
        <v>2.5</v>
      </c>
      <c r="O6" s="63">
        <f>O20/(HOUR(O$5+"00:01:00"-O$4)+MINUTE(O$5+"00:01:00"-O$4)/60)</f>
        <v>1.6</v>
      </c>
      <c r="P6" s="63">
        <f>P20/(HOUR(P$5+"00:01:00"-P$4)+MINUTE(P$5+"00:01:00"-P$4)/60)</f>
        <v>3</v>
      </c>
      <c r="Q6" s="63">
        <f>Q20/(HOUR(Q$5+"00:01:00"-Q$4)+MINUTE(Q$5+"00:01:00"-Q$4)/60)</f>
        <v>0</v>
      </c>
      <c r="R6" s="63">
        <f>R20/(HOUR(R$5+"00:01:00"-R$4)+MINUTE(R$5+"00:01:00"-R$4)/60)</f>
        <v>0</v>
      </c>
      <c r="S6" s="63">
        <f>S20/(HOUR(S$5+"00:01:00"-S$4)+MINUTE(S$5+"00:01:00"-S$4)/60)</f>
        <v>2</v>
      </c>
      <c r="T6" s="63">
        <f>T20/(HOUR(T$5+"00:01:00"-T$4)+MINUTE(T$5+"00:01:00"-T$4)/60)</f>
        <v>1.44</v>
      </c>
      <c r="U6" s="63">
        <f>U20/(HOUR(U$5+"00:01:00"-U$4)+MINUTE(U$5+"00:01:00"-U$4)/60)</f>
        <v>1.3333333333333333</v>
      </c>
      <c r="V6" s="63">
        <f>V20/(HOUR(V$5+"00:01:00"-V$4)+MINUTE(V$5+"00:01:00"-V$4)/60)</f>
        <v>1.3333333333333333</v>
      </c>
      <c r="W6" s="63">
        <f>W20/(HOUR(W$5+"00:01:00"-W$4)+MINUTE(W$5+"00:01:00"-W$4)/60)</f>
        <v>0.88888888888888884</v>
      </c>
      <c r="X6" s="63">
        <f>X20/(HOUR(X$5+"00:01:00"-X$4)+MINUTE(X$5+"00:01:00"-X$4)/60)</f>
        <v>0.81632653061224492</v>
      </c>
      <c r="Y6" s="63">
        <f>Y20/(HOUR(Y$5+"00:01:00"-Y$4)+MINUTE(Y$5+"00:01:00"-Y$4)/60)</f>
        <v>3</v>
      </c>
      <c r="Z6" s="63">
        <f>Z20/(HOUR(Z$5+"00:01:00"-Z$4)+MINUTE(Z$5+"00:01:00"-Z$4)/60)</f>
        <v>0</v>
      </c>
      <c r="AA6" s="63">
        <f>AA20/(HOUR(AA$5+"00:01:00"-AA$4)+MINUTE(AA$5+"00:01:00"-AA$4)/60)</f>
        <v>0</v>
      </c>
      <c r="AB6" s="63">
        <f>AB20/(HOUR(AB$5+"00:01:00"-AB$4)+MINUTE(AB$5+"00:01:00"-AB$4)/60)</f>
        <v>1</v>
      </c>
      <c r="AC6" s="63">
        <f>AC20/(HOUR(AC$5+"00:01:00"-AC$4)+MINUTE(AC$5+"00:01:00"-AC$4)/60)</f>
        <v>0.56198347107438018</v>
      </c>
      <c r="AD6" s="63">
        <f>AD20/(HOUR(AD$5+"00:01:00"-AD$4)+MINUTE(AD$5+"00:01:00"-AD$4)/60)</f>
        <v>0.6</v>
      </c>
      <c r="AE6" s="63">
        <f>AE20/(HOUR(AE$5+"00:01:00"-AE$4)+MINUTE(AE$5+"00:01:00"-AE$4)/60)</f>
        <v>1</v>
      </c>
      <c r="AF6" s="63">
        <f>AF20/(HOUR(AF$5+"00:01:00"-AF$4)+MINUTE(AF$5+"00:01:00"-AF$4)/60)</f>
        <v>1.5</v>
      </c>
      <c r="AG6" s="64">
        <f>AG20/(HOUR(AG$5+"00:01:00"-AG$4)+MINUTE(AG$5+"00:01:00"-AG$4)/60)</f>
        <v>3</v>
      </c>
    </row>
    <row r="7" spans="1:33" x14ac:dyDescent="0.3">
      <c r="B7" s="124"/>
      <c r="C7" s="13">
        <f t="shared" ref="C7:C11" si="0">C6</f>
        <v>1043</v>
      </c>
      <c r="D7" s="55" t="s">
        <v>25</v>
      </c>
      <c r="E7" s="52">
        <f>E21/(HOUR(E$5+"00:01:00"-E$4)+MINUTE(E$5+"00:01:00"-E$4)/60)</f>
        <v>0</v>
      </c>
      <c r="F7" s="53">
        <f>F21/(HOUR(F$5+"00:01:00"-F$4)+MINUTE(F$5+"00:01:00"-F$4)/60)</f>
        <v>0.24691358024691354</v>
      </c>
      <c r="G7" s="53">
        <f>G21/(HOUR(G$5+"00:01:00"-G$4)+MINUTE(G$5+"00:01:00"-G$4)/60)</f>
        <v>3</v>
      </c>
      <c r="H7" s="53">
        <f>H21/(HOUR(H$5+"00:01:00"-H$4)+MINUTE(H$5+"00:01:00"-H$4)/60)</f>
        <v>3.5555555555555554</v>
      </c>
      <c r="I7" s="53">
        <f>I21/(HOUR(I$5+"00:01:00"-I$4)+MINUTE(I$5+"00:01:00"-I$4)/60)</f>
        <v>3.1111111111111112</v>
      </c>
      <c r="J7" s="53">
        <f>J21/(HOUR(J$5+"00:01:00"-J$4)+MINUTE(J$5+"00:01:00"-J$4)/60)</f>
        <v>1.6666666666666667</v>
      </c>
      <c r="K7" s="53">
        <f>K21/(HOUR(K$5+"00:01:00"-K$4)+MINUTE(K$5+"00:01:00"-K$4)/60)</f>
        <v>3.5555555555555554</v>
      </c>
      <c r="L7" s="53">
        <f>L21/(HOUR(L$5+"00:01:00"-L$4)+MINUTE(L$5+"00:01:00"-L$4)/60)</f>
        <v>1.92</v>
      </c>
      <c r="M7" s="53">
        <f>M21/(HOUR(M$5+"00:01:00"-M$4)+MINUTE(M$5+"00:01:00"-M$4)/60)</f>
        <v>2.75</v>
      </c>
      <c r="N7" s="53">
        <f>N21/(HOUR(N$5+"00:01:00"-N$4)+MINUTE(N$5+"00:01:00"-N$4)/60)</f>
        <v>2.5</v>
      </c>
      <c r="O7" s="53">
        <f>O21/(HOUR(O$5+"00:01:00"-O$4)+MINUTE(O$5+"00:01:00"-O$4)/60)</f>
        <v>1.7600000000000002</v>
      </c>
      <c r="P7" s="53">
        <f>P21/(HOUR(P$5+"00:01:00"-P$4)+MINUTE(P$5+"00:01:00"-P$4)/60)</f>
        <v>2</v>
      </c>
      <c r="Q7" s="53">
        <f>Q21/(HOUR(Q$5+"00:01:00"-Q$4)+MINUTE(Q$5+"00:01:00"-Q$4)/60)</f>
        <v>0</v>
      </c>
      <c r="R7" s="53">
        <f>R21/(HOUR(R$5+"00:01:00"-R$4)+MINUTE(R$5+"00:01:00"-R$4)/60)</f>
        <v>0</v>
      </c>
      <c r="S7" s="53">
        <f>S21/(HOUR(S$5+"00:01:00"-S$4)+MINUTE(S$5+"00:01:00"-S$4)/60)</f>
        <v>3</v>
      </c>
      <c r="T7" s="53">
        <f>T21/(HOUR(T$5+"00:01:00"-T$4)+MINUTE(T$5+"00:01:00"-T$4)/60)</f>
        <v>1.6</v>
      </c>
      <c r="U7" s="53">
        <f>U21/(HOUR(U$5+"00:01:00"-U$4)+MINUTE(U$5+"00:01:00"-U$4)/60)</f>
        <v>1.3333333333333333</v>
      </c>
      <c r="V7" s="53">
        <f>V21/(HOUR(V$5+"00:01:00"-V$4)+MINUTE(V$5+"00:01:00"-V$4)/60)</f>
        <v>1.3333333333333333</v>
      </c>
      <c r="W7" s="53">
        <f>W21/(HOUR(W$5+"00:01:00"-W$4)+MINUTE(W$5+"00:01:00"-W$4)/60)</f>
        <v>0.69135802469135799</v>
      </c>
      <c r="X7" s="53">
        <f>X21/(HOUR(X$5+"00:01:00"-X$4)+MINUTE(X$5+"00:01:00"-X$4)/60)</f>
        <v>0.73469387755102056</v>
      </c>
      <c r="Y7" s="53">
        <f>Y21/(HOUR(Y$5+"00:01:00"-Y$4)+MINUTE(Y$5+"00:01:00"-Y$4)/60)</f>
        <v>2</v>
      </c>
      <c r="Z7" s="53">
        <f>Z21/(HOUR(Z$5+"00:01:00"-Z$4)+MINUTE(Z$5+"00:01:00"-Z$4)/60)</f>
        <v>0</v>
      </c>
      <c r="AA7" s="53">
        <f>AA21/(HOUR(AA$5+"00:01:00"-AA$4)+MINUTE(AA$5+"00:01:00"-AA$4)/60)</f>
        <v>0</v>
      </c>
      <c r="AB7" s="53">
        <f>AB21/(HOUR(AB$5+"00:01:00"-AB$4)+MINUTE(AB$5+"00:01:00"-AB$4)/60)</f>
        <v>1.25</v>
      </c>
      <c r="AC7" s="53">
        <f>AC21/(HOUR(AC$5+"00:01:00"-AC$4)+MINUTE(AC$5+"00:01:00"-AC$4)/60)</f>
        <v>0.56198347107438018</v>
      </c>
      <c r="AD7" s="53">
        <f>AD21/(HOUR(AD$5+"00:01:00"-AD$4)+MINUTE(AD$5+"00:01:00"-AD$4)/60)</f>
        <v>0.6</v>
      </c>
      <c r="AE7" s="53">
        <f>AE21/(HOUR(AE$5+"00:01:00"-AE$4)+MINUTE(AE$5+"00:01:00"-AE$4)/60)</f>
        <v>1</v>
      </c>
      <c r="AF7" s="53">
        <f>AF21/(HOUR(AF$5+"00:01:00"-AF$4)+MINUTE(AF$5+"00:01:00"-AF$4)/60)</f>
        <v>1.5</v>
      </c>
      <c r="AG7" s="54">
        <f>AG21/(HOUR(AG$5+"00:01:00"-AG$4)+MINUTE(AG$5+"00:01:00"-AG$4)/60)</f>
        <v>2</v>
      </c>
    </row>
    <row r="8" spans="1:33" x14ac:dyDescent="0.3">
      <c r="B8" s="124" t="s">
        <v>2</v>
      </c>
      <c r="C8" s="13">
        <f t="shared" si="0"/>
        <v>1043</v>
      </c>
      <c r="D8" s="55" t="s">
        <v>24</v>
      </c>
      <c r="E8" s="52">
        <f>E22/(HOUR(E$5+"00:01:00"-E$4)+MINUTE(E$5+"00:01:00"-E$4)/60)</f>
        <v>0</v>
      </c>
      <c r="F8" s="53">
        <f>F22/(HOUR(F$5+"00:01:00"-F$4)+MINUTE(F$5+"00:01:00"-F$4)/60)</f>
        <v>4.9382716049382713E-2</v>
      </c>
      <c r="G8" s="53">
        <f>G22/(HOUR(G$5+"00:01:00"-G$4)+MINUTE(G$5+"00:01:00"-G$4)/60)</f>
        <v>4</v>
      </c>
      <c r="H8" s="53">
        <f>H22/(HOUR(H$5+"00:01:00"-H$4)+MINUTE(H$5+"00:01:00"-H$4)/60)</f>
        <v>4</v>
      </c>
      <c r="I8" s="53">
        <f>I22/(HOUR(I$5+"00:01:00"-I$4)+MINUTE(I$5+"00:01:00"-I$4)/60)</f>
        <v>3.1111111111111112</v>
      </c>
      <c r="J8" s="53">
        <f>J22/(HOUR(J$5+"00:01:00"-J$4)+MINUTE(J$5+"00:01:00"-J$4)/60)</f>
        <v>1.6666666666666667</v>
      </c>
      <c r="K8" s="53">
        <f>K22/(HOUR(K$5+"00:01:00"-K$4)+MINUTE(K$5+"00:01:00"-K$4)/60)</f>
        <v>3.5555555555555554</v>
      </c>
      <c r="L8" s="53">
        <f>L22/(HOUR(L$5+"00:01:00"-L$4)+MINUTE(L$5+"00:01:00"-L$4)/60)</f>
        <v>1.92</v>
      </c>
      <c r="M8" s="53">
        <f>M22/(HOUR(M$5+"00:01:00"-M$4)+MINUTE(M$5+"00:01:00"-M$4)/60)</f>
        <v>2.25</v>
      </c>
      <c r="N8" s="53">
        <f>N22/(HOUR(N$5+"00:01:00"-N$4)+MINUTE(N$5+"00:01:00"-N$4)/60)</f>
        <v>2.5</v>
      </c>
      <c r="O8" s="53">
        <f>O22/(HOUR(O$5+"00:01:00"-O$4)+MINUTE(O$5+"00:01:00"-O$4)/60)</f>
        <v>1.6</v>
      </c>
      <c r="P8" s="53">
        <f>P22/(HOUR(P$5+"00:01:00"-P$4)+MINUTE(P$5+"00:01:00"-P$4)/60)</f>
        <v>3</v>
      </c>
      <c r="Q8" s="53">
        <f>Q22/(HOUR(Q$5+"00:01:00"-Q$4)+MINUTE(Q$5+"00:01:00"-Q$4)/60)</f>
        <v>0</v>
      </c>
      <c r="R8" s="53">
        <f>R22/(HOUR(R$5+"00:01:00"-R$4)+MINUTE(R$5+"00:01:00"-R$4)/60)</f>
        <v>0</v>
      </c>
      <c r="S8" s="53">
        <f>S22/(HOUR(S$5+"00:01:00"-S$4)+MINUTE(S$5+"00:01:00"-S$4)/60)</f>
        <v>2</v>
      </c>
      <c r="T8" s="53">
        <f>T22/(HOUR(T$5+"00:01:00"-T$4)+MINUTE(T$5+"00:01:00"-T$4)/60)</f>
        <v>1.44</v>
      </c>
      <c r="U8" s="53">
        <f>U22/(HOUR(U$5+"00:01:00"-U$4)+MINUTE(U$5+"00:01:00"-U$4)/60)</f>
        <v>1.3333333333333333</v>
      </c>
      <c r="V8" s="53">
        <f>V22/(HOUR(V$5+"00:01:00"-V$4)+MINUTE(V$5+"00:01:00"-V$4)/60)</f>
        <v>1.3333333333333333</v>
      </c>
      <c r="W8" s="53">
        <f>W22/(HOUR(W$5+"00:01:00"-W$4)+MINUTE(W$5+"00:01:00"-W$4)/60)</f>
        <v>0.88888888888888884</v>
      </c>
      <c r="X8" s="53">
        <f>X22/(HOUR(X$5+"00:01:00"-X$4)+MINUTE(X$5+"00:01:00"-X$4)/60)</f>
        <v>0.81632653061224492</v>
      </c>
      <c r="Y8" s="53">
        <f>Y22/(HOUR(Y$5+"00:01:00"-Y$4)+MINUTE(Y$5+"00:01:00"-Y$4)/60)</f>
        <v>3</v>
      </c>
      <c r="Z8" s="53">
        <f>Z22/(HOUR(Z$5+"00:01:00"-Z$4)+MINUTE(Z$5+"00:01:00"-Z$4)/60)</f>
        <v>0</v>
      </c>
      <c r="AA8" s="53">
        <f>AA22/(HOUR(AA$5+"00:01:00"-AA$4)+MINUTE(AA$5+"00:01:00"-AA$4)/60)</f>
        <v>0</v>
      </c>
      <c r="AB8" s="53">
        <f>AB22/(HOUR(AB$5+"00:01:00"-AB$4)+MINUTE(AB$5+"00:01:00"-AB$4)/60)</f>
        <v>1</v>
      </c>
      <c r="AC8" s="53">
        <f>AC22/(HOUR(AC$5+"00:01:00"-AC$4)+MINUTE(AC$5+"00:01:00"-AC$4)/60)</f>
        <v>0.56198347107438018</v>
      </c>
      <c r="AD8" s="53">
        <f>AD22/(HOUR(AD$5+"00:01:00"-AD$4)+MINUTE(AD$5+"00:01:00"-AD$4)/60)</f>
        <v>0.6</v>
      </c>
      <c r="AE8" s="53">
        <f>AE22/(HOUR(AE$5+"00:01:00"-AE$4)+MINUTE(AE$5+"00:01:00"-AE$4)/60)</f>
        <v>1</v>
      </c>
      <c r="AF8" s="53">
        <f>AF22/(HOUR(AF$5+"00:01:00"-AF$4)+MINUTE(AF$5+"00:01:00"-AF$4)/60)</f>
        <v>1.5</v>
      </c>
      <c r="AG8" s="54">
        <f>AG22/(HOUR(AG$5+"00:01:00"-AG$4)+MINUTE(AG$5+"00:01:00"-AG$4)/60)</f>
        <v>3</v>
      </c>
    </row>
    <row r="9" spans="1:33" x14ac:dyDescent="0.3">
      <c r="B9" s="124"/>
      <c r="C9" s="13">
        <f t="shared" si="0"/>
        <v>1043</v>
      </c>
      <c r="D9" s="55" t="s">
        <v>25</v>
      </c>
      <c r="E9" s="52">
        <f>E23/(HOUR(E$5+"00:01:00"-E$4)+MINUTE(E$5+"00:01:00"-E$4)/60)</f>
        <v>0</v>
      </c>
      <c r="F9" s="53">
        <f>F23/(HOUR(F$5+"00:01:00"-F$4)+MINUTE(F$5+"00:01:00"-F$4)/60)</f>
        <v>0.24691358024691354</v>
      </c>
      <c r="G9" s="53">
        <f>G23/(HOUR(G$5+"00:01:00"-G$4)+MINUTE(G$5+"00:01:00"-G$4)/60)</f>
        <v>3</v>
      </c>
      <c r="H9" s="53">
        <f>H23/(HOUR(H$5+"00:01:00"-H$4)+MINUTE(H$5+"00:01:00"-H$4)/60)</f>
        <v>3.5555555555555554</v>
      </c>
      <c r="I9" s="53">
        <f>I23/(HOUR(I$5+"00:01:00"-I$4)+MINUTE(I$5+"00:01:00"-I$4)/60)</f>
        <v>3.1111111111111112</v>
      </c>
      <c r="J9" s="53">
        <f>J23/(HOUR(J$5+"00:01:00"-J$4)+MINUTE(J$5+"00:01:00"-J$4)/60)</f>
        <v>1.6666666666666667</v>
      </c>
      <c r="K9" s="53">
        <f>K23/(HOUR(K$5+"00:01:00"-K$4)+MINUTE(K$5+"00:01:00"-K$4)/60)</f>
        <v>3.5555555555555554</v>
      </c>
      <c r="L9" s="53">
        <f>L23/(HOUR(L$5+"00:01:00"-L$4)+MINUTE(L$5+"00:01:00"-L$4)/60)</f>
        <v>1.92</v>
      </c>
      <c r="M9" s="53">
        <f>M23/(HOUR(M$5+"00:01:00"-M$4)+MINUTE(M$5+"00:01:00"-M$4)/60)</f>
        <v>2.75</v>
      </c>
      <c r="N9" s="53">
        <f>N23/(HOUR(N$5+"00:01:00"-N$4)+MINUTE(N$5+"00:01:00"-N$4)/60)</f>
        <v>2.5</v>
      </c>
      <c r="O9" s="53">
        <f>O23/(HOUR(O$5+"00:01:00"-O$4)+MINUTE(O$5+"00:01:00"-O$4)/60)</f>
        <v>1.7600000000000002</v>
      </c>
      <c r="P9" s="53">
        <f>P23/(HOUR(P$5+"00:01:00"-P$4)+MINUTE(P$5+"00:01:00"-P$4)/60)</f>
        <v>2</v>
      </c>
      <c r="Q9" s="53">
        <f>Q23/(HOUR(Q$5+"00:01:00"-Q$4)+MINUTE(Q$5+"00:01:00"-Q$4)/60)</f>
        <v>0</v>
      </c>
      <c r="R9" s="53">
        <f>R23/(HOUR(R$5+"00:01:00"-R$4)+MINUTE(R$5+"00:01:00"-R$4)/60)</f>
        <v>0</v>
      </c>
      <c r="S9" s="53">
        <f>S23/(HOUR(S$5+"00:01:00"-S$4)+MINUTE(S$5+"00:01:00"-S$4)/60)</f>
        <v>3</v>
      </c>
      <c r="T9" s="53">
        <f>T23/(HOUR(T$5+"00:01:00"-T$4)+MINUTE(T$5+"00:01:00"-T$4)/60)</f>
        <v>1.6</v>
      </c>
      <c r="U9" s="53">
        <f>U23/(HOUR(U$5+"00:01:00"-U$4)+MINUTE(U$5+"00:01:00"-U$4)/60)</f>
        <v>1.3333333333333333</v>
      </c>
      <c r="V9" s="53">
        <f>V23/(HOUR(V$5+"00:01:00"-V$4)+MINUTE(V$5+"00:01:00"-V$4)/60)</f>
        <v>1.3333333333333333</v>
      </c>
      <c r="W9" s="53">
        <f>W23/(HOUR(W$5+"00:01:00"-W$4)+MINUTE(W$5+"00:01:00"-W$4)/60)</f>
        <v>0.69135802469135799</v>
      </c>
      <c r="X9" s="53">
        <f>X23/(HOUR(X$5+"00:01:00"-X$4)+MINUTE(X$5+"00:01:00"-X$4)/60)</f>
        <v>0.73469387755102056</v>
      </c>
      <c r="Y9" s="53">
        <f>Y23/(HOUR(Y$5+"00:01:00"-Y$4)+MINUTE(Y$5+"00:01:00"-Y$4)/60)</f>
        <v>2</v>
      </c>
      <c r="Z9" s="53">
        <f>Z23/(HOUR(Z$5+"00:01:00"-Z$4)+MINUTE(Z$5+"00:01:00"-Z$4)/60)</f>
        <v>0</v>
      </c>
      <c r="AA9" s="53">
        <f>AA23/(HOUR(AA$5+"00:01:00"-AA$4)+MINUTE(AA$5+"00:01:00"-AA$4)/60)</f>
        <v>0</v>
      </c>
      <c r="AB9" s="53">
        <f>AB23/(HOUR(AB$5+"00:01:00"-AB$4)+MINUTE(AB$5+"00:01:00"-AB$4)/60)</f>
        <v>1.25</v>
      </c>
      <c r="AC9" s="53">
        <f>AC23/(HOUR(AC$5+"00:01:00"-AC$4)+MINUTE(AC$5+"00:01:00"-AC$4)/60)</f>
        <v>0.56198347107438018</v>
      </c>
      <c r="AD9" s="53">
        <f>AD23/(HOUR(AD$5+"00:01:00"-AD$4)+MINUTE(AD$5+"00:01:00"-AD$4)/60)</f>
        <v>0.6</v>
      </c>
      <c r="AE9" s="53">
        <f>AE23/(HOUR(AE$5+"00:01:00"-AE$4)+MINUTE(AE$5+"00:01:00"-AE$4)/60)</f>
        <v>1</v>
      </c>
      <c r="AF9" s="53">
        <f>AF23/(HOUR(AF$5+"00:01:00"-AF$4)+MINUTE(AF$5+"00:01:00"-AF$4)/60)</f>
        <v>1.5</v>
      </c>
      <c r="AG9" s="54">
        <f>AG23/(HOUR(AG$5+"00:01:00"-AG$4)+MINUTE(AG$5+"00:01:00"-AG$4)/60)</f>
        <v>2</v>
      </c>
    </row>
    <row r="10" spans="1:33" x14ac:dyDescent="0.3">
      <c r="B10" s="124" t="s">
        <v>135</v>
      </c>
      <c r="C10" s="13">
        <f t="shared" si="0"/>
        <v>1043</v>
      </c>
      <c r="D10" s="55" t="s">
        <v>24</v>
      </c>
      <c r="E10" s="56">
        <f>E8-E6</f>
        <v>0</v>
      </c>
      <c r="F10" s="13">
        <f t="shared" ref="F10:AG11" si="1">F8-F6</f>
        <v>0</v>
      </c>
      <c r="G10" s="13">
        <f t="shared" si="1"/>
        <v>0</v>
      </c>
      <c r="H10" s="13">
        <f t="shared" si="1"/>
        <v>0</v>
      </c>
      <c r="I10" s="13">
        <f t="shared" si="1"/>
        <v>0</v>
      </c>
      <c r="J10" s="13">
        <f t="shared" si="1"/>
        <v>0</v>
      </c>
      <c r="K10" s="13">
        <f t="shared" si="1"/>
        <v>0</v>
      </c>
      <c r="L10" s="13">
        <f t="shared" si="1"/>
        <v>0</v>
      </c>
      <c r="M10" s="13">
        <f t="shared" si="1"/>
        <v>0</v>
      </c>
      <c r="N10" s="13">
        <f t="shared" si="1"/>
        <v>0</v>
      </c>
      <c r="O10" s="13">
        <f t="shared" si="1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1"/>
        <v>0</v>
      </c>
      <c r="Z10" s="13">
        <f t="shared" si="1"/>
        <v>0</v>
      </c>
      <c r="AA10" s="13">
        <f t="shared" si="1"/>
        <v>0</v>
      </c>
      <c r="AB10" s="13">
        <f t="shared" si="1"/>
        <v>0</v>
      </c>
      <c r="AC10" s="13">
        <f t="shared" si="1"/>
        <v>0</v>
      </c>
      <c r="AD10" s="13">
        <f t="shared" si="1"/>
        <v>0</v>
      </c>
      <c r="AE10" s="13">
        <f t="shared" si="1"/>
        <v>0</v>
      </c>
      <c r="AF10" s="13">
        <f t="shared" si="1"/>
        <v>0</v>
      </c>
      <c r="AG10" s="6">
        <f t="shared" si="1"/>
        <v>0</v>
      </c>
    </row>
    <row r="11" spans="1:33" ht="15" thickBot="1" x14ac:dyDescent="0.35">
      <c r="B11" s="125"/>
      <c r="C11" s="57">
        <f t="shared" si="0"/>
        <v>1043</v>
      </c>
      <c r="D11" s="58" t="s">
        <v>25</v>
      </c>
      <c r="E11" s="59">
        <f>E9-E7</f>
        <v>0</v>
      </c>
      <c r="F11" s="57">
        <f t="shared" si="1"/>
        <v>0</v>
      </c>
      <c r="G11" s="57">
        <f t="shared" si="1"/>
        <v>0</v>
      </c>
      <c r="H11" s="57">
        <f t="shared" si="1"/>
        <v>0</v>
      </c>
      <c r="I11" s="57">
        <f t="shared" si="1"/>
        <v>0</v>
      </c>
      <c r="J11" s="57">
        <f t="shared" si="1"/>
        <v>0</v>
      </c>
      <c r="K11" s="57">
        <f t="shared" si="1"/>
        <v>0</v>
      </c>
      <c r="L11" s="57">
        <f t="shared" si="1"/>
        <v>0</v>
      </c>
      <c r="M11" s="57">
        <f t="shared" si="1"/>
        <v>0</v>
      </c>
      <c r="N11" s="57">
        <f t="shared" si="1"/>
        <v>0</v>
      </c>
      <c r="O11" s="57">
        <f t="shared" si="1"/>
        <v>0</v>
      </c>
      <c r="P11" s="57">
        <f t="shared" si="1"/>
        <v>0</v>
      </c>
      <c r="Q11" s="57">
        <f t="shared" si="1"/>
        <v>0</v>
      </c>
      <c r="R11" s="57">
        <f t="shared" si="1"/>
        <v>0</v>
      </c>
      <c r="S11" s="57">
        <f t="shared" si="1"/>
        <v>0</v>
      </c>
      <c r="T11" s="57">
        <f t="shared" si="1"/>
        <v>0</v>
      </c>
      <c r="U11" s="57">
        <f t="shared" si="1"/>
        <v>0</v>
      </c>
      <c r="V11" s="57">
        <f t="shared" si="1"/>
        <v>0</v>
      </c>
      <c r="W11" s="57">
        <f t="shared" si="1"/>
        <v>0</v>
      </c>
      <c r="X11" s="57">
        <f t="shared" si="1"/>
        <v>0</v>
      </c>
      <c r="Y11" s="57">
        <f t="shared" si="1"/>
        <v>0</v>
      </c>
      <c r="Z11" s="57">
        <f t="shared" si="1"/>
        <v>0</v>
      </c>
      <c r="AA11" s="57">
        <f t="shared" si="1"/>
        <v>0</v>
      </c>
      <c r="AB11" s="57">
        <f t="shared" si="1"/>
        <v>0</v>
      </c>
      <c r="AC11" s="57">
        <f t="shared" si="1"/>
        <v>0</v>
      </c>
      <c r="AD11" s="57">
        <f t="shared" si="1"/>
        <v>0</v>
      </c>
      <c r="AE11" s="57">
        <f t="shared" si="1"/>
        <v>0</v>
      </c>
      <c r="AF11" s="57">
        <f t="shared" si="1"/>
        <v>0</v>
      </c>
      <c r="AG11" s="5">
        <f t="shared" si="1"/>
        <v>0</v>
      </c>
    </row>
    <row r="12" spans="1:33" x14ac:dyDescent="0.3">
      <c r="B12" s="126" t="s">
        <v>1</v>
      </c>
      <c r="C12" s="13" t="s">
        <v>185</v>
      </c>
      <c r="D12" s="51" t="s">
        <v>24</v>
      </c>
      <c r="E12" s="62">
        <f>E26/(HOUR(E$5+"00:01:00"-E$4)+MINUTE(E$5+"00:01:00"-E$4)/60)</f>
        <v>1</v>
      </c>
      <c r="F12" s="63">
        <f>F26/(HOUR(F$5+"00:01:00"-F$4)+MINUTE(F$5+"00:01:00"-F$4)/60)</f>
        <v>9.8765432098765427E-2</v>
      </c>
      <c r="G12" s="63">
        <f>G26/(HOUR(G$5+"00:01:00"-G$4)+MINUTE(G$5+"00:01:00"-G$4)/60)</f>
        <v>6</v>
      </c>
      <c r="H12" s="63">
        <f>H26/(HOUR(H$5+"00:01:00"-H$4)+MINUTE(H$5+"00:01:00"-H$4)/60)</f>
        <v>3.5555555555555554</v>
      </c>
      <c r="I12" s="63">
        <f>I26/(HOUR(I$5+"00:01:00"-I$4)+MINUTE(I$5+"00:01:00"-I$4)/60)</f>
        <v>3.1111111111111112</v>
      </c>
      <c r="J12" s="63">
        <f>J26/(HOUR(J$5+"00:01:00"-J$4)+MINUTE(J$5+"00:01:00"-J$4)/60)</f>
        <v>1.6666666666666667</v>
      </c>
      <c r="K12" s="63">
        <f>K26/(HOUR(K$5+"00:01:00"-K$4)+MINUTE(K$5+"00:01:00"-K$4)/60)</f>
        <v>3.5555555555555554</v>
      </c>
      <c r="L12" s="63">
        <f>L26/(HOUR(L$5+"00:01:00"-L$4)+MINUTE(L$5+"00:01:00"-L$4)/60)</f>
        <v>1.7600000000000002</v>
      </c>
      <c r="M12" s="63">
        <f>M26/(HOUR(M$5+"00:01:00"-M$4)+MINUTE(M$5+"00:01:00"-M$4)/60)</f>
        <v>2.5</v>
      </c>
      <c r="N12" s="63">
        <f>N26/(HOUR(N$5+"00:01:00"-N$4)+MINUTE(N$5+"00:01:00"-N$4)/60)</f>
        <v>2.5</v>
      </c>
      <c r="O12" s="63">
        <f>O26/(HOUR(O$5+"00:01:00"-O$4)+MINUTE(O$5+"00:01:00"-O$4)/60)</f>
        <v>1.92</v>
      </c>
      <c r="P12" s="63">
        <f>P26/(HOUR(P$5+"00:01:00"-P$4)+MINUTE(P$5+"00:01:00"-P$4)/60)</f>
        <v>3</v>
      </c>
      <c r="Q12" s="63">
        <f>Q26/(HOUR(Q$5+"00:01:00"-Q$4)+MINUTE(Q$5+"00:01:00"-Q$4)/60)</f>
        <v>1</v>
      </c>
      <c r="R12" s="63">
        <f>R26/(HOUR(R$5+"00:01:00"-R$4)+MINUTE(R$5+"00:01:00"-R$4)/60)</f>
        <v>4.9382716049382713E-2</v>
      </c>
      <c r="S12" s="63">
        <f>S26/(HOUR(S$5+"00:01:00"-S$4)+MINUTE(S$5+"00:01:00"-S$4)/60)</f>
        <v>3</v>
      </c>
      <c r="T12" s="63">
        <f>T26/(HOUR(T$5+"00:01:00"-T$4)+MINUTE(T$5+"00:01:00"-T$4)/60)</f>
        <v>1.6</v>
      </c>
      <c r="U12" s="63">
        <f>U26/(HOUR(U$5+"00:01:00"-U$4)+MINUTE(U$5+"00:01:00"-U$4)/60)</f>
        <v>1.3333333333333333</v>
      </c>
      <c r="V12" s="63">
        <f>V26/(HOUR(V$5+"00:01:00"-V$4)+MINUTE(V$5+"00:01:00"-V$4)/60)</f>
        <v>1.3333333333333333</v>
      </c>
      <c r="W12" s="63">
        <f>W26/(HOUR(W$5+"00:01:00"-W$4)+MINUTE(W$5+"00:01:00"-W$4)/60)</f>
        <v>0.88888888888888884</v>
      </c>
      <c r="X12" s="63">
        <f>X26/(HOUR(X$5+"00:01:00"-X$4)+MINUTE(X$5+"00:01:00"-X$4)/60)</f>
        <v>1.1428571428571428</v>
      </c>
      <c r="Y12" s="63">
        <f>Y26/(HOUR(Y$5+"00:01:00"-Y$4)+MINUTE(Y$5+"00:01:00"-Y$4)/60)</f>
        <v>3</v>
      </c>
      <c r="Z12" s="63">
        <f>Z26/(HOUR(Z$5+"00:01:00"-Z$4)+MINUTE(Z$5+"00:01:00"-Z$4)/60)</f>
        <v>1</v>
      </c>
      <c r="AA12" s="63">
        <f>AA26/(HOUR(AA$5+"00:01:00"-AA$4)+MINUTE(AA$5+"00:01:00"-AA$4)/60)</f>
        <v>4.9382716049382713E-2</v>
      </c>
      <c r="AB12" s="63">
        <f>AB26/(HOUR(AB$5+"00:01:00"-AB$4)+MINUTE(AB$5+"00:01:00"-AB$4)/60)</f>
        <v>1</v>
      </c>
      <c r="AC12" s="63">
        <f>AC26/(HOUR(AC$5+"00:01:00"-AC$4)+MINUTE(AC$5+"00:01:00"-AC$4)/60)</f>
        <v>0.66115702479338834</v>
      </c>
      <c r="AD12" s="63">
        <f>AD26/(HOUR(AD$5+"00:01:00"-AD$4)+MINUTE(AD$5+"00:01:00"-AD$4)/60)</f>
        <v>0.8</v>
      </c>
      <c r="AE12" s="63">
        <f>AE26/(HOUR(AE$5+"00:01:00"-AE$4)+MINUTE(AE$5+"00:01:00"-AE$4)/60)</f>
        <v>1.3333333333333333</v>
      </c>
      <c r="AF12" s="63">
        <f>AF26/(HOUR(AF$5+"00:01:00"-AF$4)+MINUTE(AF$5+"00:01:00"-AF$4)/60)</f>
        <v>1.5</v>
      </c>
      <c r="AG12" s="64">
        <f>AG26/(HOUR(AG$5+"00:01:00"-AG$4)+MINUTE(AG$5+"00:01:00"-AG$4)/60)</f>
        <v>2</v>
      </c>
    </row>
    <row r="13" spans="1:33" x14ac:dyDescent="0.3">
      <c r="B13" s="124"/>
      <c r="C13" s="13" t="s">
        <v>185</v>
      </c>
      <c r="D13" s="55" t="s">
        <v>25</v>
      </c>
      <c r="E13" s="52">
        <f>E27/(HOUR(E$5+"00:01:00"-E$4)+MINUTE(E$5+"00:01:00"-E$4)/60)</f>
        <v>0</v>
      </c>
      <c r="F13" s="53">
        <f>F27/(HOUR(F$5+"00:01:00"-F$4)+MINUTE(F$5+"00:01:00"-F$4)/60)</f>
        <v>0</v>
      </c>
      <c r="G13" s="53">
        <f>G27/(HOUR(G$5+"00:01:00"-G$4)+MINUTE(G$5+"00:01:00"-G$4)/60)</f>
        <v>0</v>
      </c>
      <c r="H13" s="53">
        <f>H27/(HOUR(H$5+"00:01:00"-H$4)+MINUTE(H$5+"00:01:00"-H$4)/60)</f>
        <v>0</v>
      </c>
      <c r="I13" s="53">
        <f>I27/(HOUR(I$5+"00:01:00"-I$4)+MINUTE(I$5+"00:01:00"-I$4)/60)</f>
        <v>0</v>
      </c>
      <c r="J13" s="53">
        <f>J27/(HOUR(J$5+"00:01:00"-J$4)+MINUTE(J$5+"00:01:00"-J$4)/60)</f>
        <v>0</v>
      </c>
      <c r="K13" s="53">
        <f>K27/(HOUR(K$5+"00:01:00"-K$4)+MINUTE(K$5+"00:01:00"-K$4)/60)</f>
        <v>0</v>
      </c>
      <c r="L13" s="53">
        <f>L27/(HOUR(L$5+"00:01:00"-L$4)+MINUTE(L$5+"00:01:00"-L$4)/60)</f>
        <v>0</v>
      </c>
      <c r="M13" s="53">
        <f>M27/(HOUR(M$5+"00:01:00"-M$4)+MINUTE(M$5+"00:01:00"-M$4)/60)</f>
        <v>0</v>
      </c>
      <c r="N13" s="53">
        <f>N27/(HOUR(N$5+"00:01:00"-N$4)+MINUTE(N$5+"00:01:00"-N$4)/60)</f>
        <v>0</v>
      </c>
      <c r="O13" s="53">
        <f>O27/(HOUR(O$5+"00:01:00"-O$4)+MINUTE(O$5+"00:01:00"-O$4)/60)</f>
        <v>0</v>
      </c>
      <c r="P13" s="53">
        <f>P27/(HOUR(P$5+"00:01:00"-P$4)+MINUTE(P$5+"00:01:00"-P$4)/60)</f>
        <v>0</v>
      </c>
      <c r="Q13" s="53">
        <f>Q27/(HOUR(Q$5+"00:01:00"-Q$4)+MINUTE(Q$5+"00:01:00"-Q$4)/60)</f>
        <v>0</v>
      </c>
      <c r="R13" s="53">
        <f>R27/(HOUR(R$5+"00:01:00"-R$4)+MINUTE(R$5+"00:01:00"-R$4)/60)</f>
        <v>0</v>
      </c>
      <c r="S13" s="53">
        <f>S27/(HOUR(S$5+"00:01:00"-S$4)+MINUTE(S$5+"00:01:00"-S$4)/60)</f>
        <v>0</v>
      </c>
      <c r="T13" s="53">
        <f>T27/(HOUR(T$5+"00:01:00"-T$4)+MINUTE(T$5+"00:01:00"-T$4)/60)</f>
        <v>0</v>
      </c>
      <c r="U13" s="53">
        <f>U27/(HOUR(U$5+"00:01:00"-U$4)+MINUTE(U$5+"00:01:00"-U$4)/60)</f>
        <v>0</v>
      </c>
      <c r="V13" s="53">
        <f>V27/(HOUR(V$5+"00:01:00"-V$4)+MINUTE(V$5+"00:01:00"-V$4)/60)</f>
        <v>0</v>
      </c>
      <c r="W13" s="53">
        <f>W27/(HOUR(W$5+"00:01:00"-W$4)+MINUTE(W$5+"00:01:00"-W$4)/60)</f>
        <v>0</v>
      </c>
      <c r="X13" s="53">
        <f>X27/(HOUR(X$5+"00:01:00"-X$4)+MINUTE(X$5+"00:01:00"-X$4)/60)</f>
        <v>0</v>
      </c>
      <c r="Y13" s="53">
        <f>Y27/(HOUR(Y$5+"00:01:00"-Y$4)+MINUTE(Y$5+"00:01:00"-Y$4)/60)</f>
        <v>0</v>
      </c>
      <c r="Z13" s="53">
        <f>Z27/(HOUR(Z$5+"00:01:00"-Z$4)+MINUTE(Z$5+"00:01:00"-Z$4)/60)</f>
        <v>0</v>
      </c>
      <c r="AA13" s="53">
        <f>AA27/(HOUR(AA$5+"00:01:00"-AA$4)+MINUTE(AA$5+"00:01:00"-AA$4)/60)</f>
        <v>0</v>
      </c>
      <c r="AB13" s="53">
        <f>AB27/(HOUR(AB$5+"00:01:00"-AB$4)+MINUTE(AB$5+"00:01:00"-AB$4)/60)</f>
        <v>0</v>
      </c>
      <c r="AC13" s="53">
        <f>AC27/(HOUR(AC$5+"00:01:00"-AC$4)+MINUTE(AC$5+"00:01:00"-AC$4)/60)</f>
        <v>0</v>
      </c>
      <c r="AD13" s="53">
        <f>AD27/(HOUR(AD$5+"00:01:00"-AD$4)+MINUTE(AD$5+"00:01:00"-AD$4)/60)</f>
        <v>0</v>
      </c>
      <c r="AE13" s="53">
        <f>AE27/(HOUR(AE$5+"00:01:00"-AE$4)+MINUTE(AE$5+"00:01:00"-AE$4)/60)</f>
        <v>0</v>
      </c>
      <c r="AF13" s="53">
        <f>AF27/(HOUR(AF$5+"00:01:00"-AF$4)+MINUTE(AF$5+"00:01:00"-AF$4)/60)</f>
        <v>0</v>
      </c>
      <c r="AG13" s="54">
        <f>AG27/(HOUR(AG$5+"00:01:00"-AG$4)+MINUTE(AG$5+"00:01:00"-AG$4)/60)</f>
        <v>0</v>
      </c>
    </row>
    <row r="14" spans="1:33" x14ac:dyDescent="0.3">
      <c r="B14" s="124" t="s">
        <v>2</v>
      </c>
      <c r="C14" s="13" t="s">
        <v>185</v>
      </c>
      <c r="D14" s="55" t="s">
        <v>24</v>
      </c>
      <c r="E14" s="52">
        <f>E28/(HOUR(E$5+"00:01:00"-E$4)+MINUTE(E$5+"00:01:00"-E$4)/60)</f>
        <v>1</v>
      </c>
      <c r="F14" s="53">
        <f>F28/(HOUR(F$5+"00:01:00"-F$4)+MINUTE(F$5+"00:01:00"-F$4)/60)</f>
        <v>9.8765432098765427E-2</v>
      </c>
      <c r="G14" s="53">
        <f>G28/(HOUR(G$5+"00:01:00"-G$4)+MINUTE(G$5+"00:01:00"-G$4)/60)</f>
        <v>6</v>
      </c>
      <c r="H14" s="53">
        <f>H28/(HOUR(H$5+"00:01:00"-H$4)+MINUTE(H$5+"00:01:00"-H$4)/60)</f>
        <v>3.5555555555555554</v>
      </c>
      <c r="I14" s="53">
        <f>I28/(HOUR(I$5+"00:01:00"-I$4)+MINUTE(I$5+"00:01:00"-I$4)/60)</f>
        <v>3.1111111111111112</v>
      </c>
      <c r="J14" s="53">
        <f>J28/(HOUR(J$5+"00:01:00"-J$4)+MINUTE(J$5+"00:01:00"-J$4)/60)</f>
        <v>1.6666666666666667</v>
      </c>
      <c r="K14" s="53">
        <f>K28/(HOUR(K$5+"00:01:00"-K$4)+MINUTE(K$5+"00:01:00"-K$4)/60)</f>
        <v>3.5555555555555554</v>
      </c>
      <c r="L14" s="53">
        <f>L28/(HOUR(L$5+"00:01:00"-L$4)+MINUTE(L$5+"00:01:00"-L$4)/60)</f>
        <v>1.7600000000000002</v>
      </c>
      <c r="M14" s="53">
        <f>M28/(HOUR(M$5+"00:01:00"-M$4)+MINUTE(M$5+"00:01:00"-M$4)/60)</f>
        <v>2.5</v>
      </c>
      <c r="N14" s="53">
        <f>N28/(HOUR(N$5+"00:01:00"-N$4)+MINUTE(N$5+"00:01:00"-N$4)/60)</f>
        <v>2.5</v>
      </c>
      <c r="O14" s="53">
        <f>O28/(HOUR(O$5+"00:01:00"-O$4)+MINUTE(O$5+"00:01:00"-O$4)/60)</f>
        <v>1.92</v>
      </c>
      <c r="P14" s="53">
        <f>P28/(HOUR(P$5+"00:01:00"-P$4)+MINUTE(P$5+"00:01:00"-P$4)/60)</f>
        <v>3</v>
      </c>
      <c r="Q14" s="53">
        <f>Q28/(HOUR(Q$5+"00:01:00"-Q$4)+MINUTE(Q$5+"00:01:00"-Q$4)/60)</f>
        <v>1</v>
      </c>
      <c r="R14" s="53">
        <f>R28/(HOUR(R$5+"00:01:00"-R$4)+MINUTE(R$5+"00:01:00"-R$4)/60)</f>
        <v>4.9382716049382713E-2</v>
      </c>
      <c r="S14" s="53">
        <f>S28/(HOUR(S$5+"00:01:00"-S$4)+MINUTE(S$5+"00:01:00"-S$4)/60)</f>
        <v>3</v>
      </c>
      <c r="T14" s="53">
        <f>T28/(HOUR(T$5+"00:01:00"-T$4)+MINUTE(T$5+"00:01:00"-T$4)/60)</f>
        <v>1.6</v>
      </c>
      <c r="U14" s="53">
        <f>U28/(HOUR(U$5+"00:01:00"-U$4)+MINUTE(U$5+"00:01:00"-U$4)/60)</f>
        <v>1.3333333333333333</v>
      </c>
      <c r="V14" s="53">
        <f>V28/(HOUR(V$5+"00:01:00"-V$4)+MINUTE(V$5+"00:01:00"-V$4)/60)</f>
        <v>1.3333333333333333</v>
      </c>
      <c r="W14" s="53">
        <f>W28/(HOUR(W$5+"00:01:00"-W$4)+MINUTE(W$5+"00:01:00"-W$4)/60)</f>
        <v>0.88888888888888884</v>
      </c>
      <c r="X14" s="53">
        <f>X28/(HOUR(X$5+"00:01:00"-X$4)+MINUTE(X$5+"00:01:00"-X$4)/60)</f>
        <v>1.1428571428571428</v>
      </c>
      <c r="Y14" s="53">
        <f>Y28/(HOUR(Y$5+"00:01:00"-Y$4)+MINUTE(Y$5+"00:01:00"-Y$4)/60)</f>
        <v>3</v>
      </c>
      <c r="Z14" s="53">
        <f>Z28/(HOUR(Z$5+"00:01:00"-Z$4)+MINUTE(Z$5+"00:01:00"-Z$4)/60)</f>
        <v>1</v>
      </c>
      <c r="AA14" s="53">
        <f>AA28/(HOUR(AA$5+"00:01:00"-AA$4)+MINUTE(AA$5+"00:01:00"-AA$4)/60)</f>
        <v>4.9382716049382713E-2</v>
      </c>
      <c r="AB14" s="53">
        <f>AB28/(HOUR(AB$5+"00:01:00"-AB$4)+MINUTE(AB$5+"00:01:00"-AB$4)/60)</f>
        <v>1</v>
      </c>
      <c r="AC14" s="53">
        <f>AC28/(HOUR(AC$5+"00:01:00"-AC$4)+MINUTE(AC$5+"00:01:00"-AC$4)/60)</f>
        <v>0.66115702479338834</v>
      </c>
      <c r="AD14" s="53">
        <f>AD28/(HOUR(AD$5+"00:01:00"-AD$4)+MINUTE(AD$5+"00:01:00"-AD$4)/60)</f>
        <v>0.8</v>
      </c>
      <c r="AE14" s="53">
        <f>AE28/(HOUR(AE$5+"00:01:00"-AE$4)+MINUTE(AE$5+"00:01:00"-AE$4)/60)</f>
        <v>1.3333333333333333</v>
      </c>
      <c r="AF14" s="53">
        <f>AF28/(HOUR(AF$5+"00:01:00"-AF$4)+MINUTE(AF$5+"00:01:00"-AF$4)/60)</f>
        <v>1.5</v>
      </c>
      <c r="AG14" s="54">
        <f>AG28/(HOUR(AG$5+"00:01:00"-AG$4)+MINUTE(AG$5+"00:01:00"-AG$4)/60)</f>
        <v>2</v>
      </c>
    </row>
    <row r="15" spans="1:33" x14ac:dyDescent="0.3">
      <c r="B15" s="124"/>
      <c r="C15" s="13" t="s">
        <v>185</v>
      </c>
      <c r="D15" s="55" t="s">
        <v>25</v>
      </c>
      <c r="E15" s="52">
        <f>E29/(HOUR(E$5+"00:01:00"-E$4)+MINUTE(E$5+"00:01:00"-E$4)/60)</f>
        <v>0</v>
      </c>
      <c r="F15" s="53">
        <f>F29/(HOUR(F$5+"00:01:00"-F$4)+MINUTE(F$5+"00:01:00"-F$4)/60)</f>
        <v>0</v>
      </c>
      <c r="G15" s="53">
        <f>G29/(HOUR(G$5+"00:01:00"-G$4)+MINUTE(G$5+"00:01:00"-G$4)/60)</f>
        <v>0</v>
      </c>
      <c r="H15" s="53">
        <f>H29/(HOUR(H$5+"00:01:00"-H$4)+MINUTE(H$5+"00:01:00"-H$4)/60)</f>
        <v>0</v>
      </c>
      <c r="I15" s="53">
        <f>I29/(HOUR(I$5+"00:01:00"-I$4)+MINUTE(I$5+"00:01:00"-I$4)/60)</f>
        <v>0</v>
      </c>
      <c r="J15" s="53">
        <f>J29/(HOUR(J$5+"00:01:00"-J$4)+MINUTE(J$5+"00:01:00"-J$4)/60)</f>
        <v>0</v>
      </c>
      <c r="K15" s="53">
        <f>K29/(HOUR(K$5+"00:01:00"-K$4)+MINUTE(K$5+"00:01:00"-K$4)/60)</f>
        <v>0</v>
      </c>
      <c r="L15" s="53">
        <f>L29/(HOUR(L$5+"00:01:00"-L$4)+MINUTE(L$5+"00:01:00"-L$4)/60)</f>
        <v>0</v>
      </c>
      <c r="M15" s="53">
        <f>M29/(HOUR(M$5+"00:01:00"-M$4)+MINUTE(M$5+"00:01:00"-M$4)/60)</f>
        <v>0</v>
      </c>
      <c r="N15" s="53">
        <f>N29/(HOUR(N$5+"00:01:00"-N$4)+MINUTE(N$5+"00:01:00"-N$4)/60)</f>
        <v>0</v>
      </c>
      <c r="O15" s="53">
        <f>O29/(HOUR(O$5+"00:01:00"-O$4)+MINUTE(O$5+"00:01:00"-O$4)/60)</f>
        <v>0</v>
      </c>
      <c r="P15" s="53">
        <f>P29/(HOUR(P$5+"00:01:00"-P$4)+MINUTE(P$5+"00:01:00"-P$4)/60)</f>
        <v>0</v>
      </c>
      <c r="Q15" s="53">
        <f>Q29/(HOUR(Q$5+"00:01:00"-Q$4)+MINUTE(Q$5+"00:01:00"-Q$4)/60)</f>
        <v>0</v>
      </c>
      <c r="R15" s="53">
        <f>R29/(HOUR(R$5+"00:01:00"-R$4)+MINUTE(R$5+"00:01:00"-R$4)/60)</f>
        <v>0</v>
      </c>
      <c r="S15" s="53">
        <f>S29/(HOUR(S$5+"00:01:00"-S$4)+MINUTE(S$5+"00:01:00"-S$4)/60)</f>
        <v>0</v>
      </c>
      <c r="T15" s="53">
        <f>T29/(HOUR(T$5+"00:01:00"-T$4)+MINUTE(T$5+"00:01:00"-T$4)/60)</f>
        <v>0</v>
      </c>
      <c r="U15" s="53">
        <f>U29/(HOUR(U$5+"00:01:00"-U$4)+MINUTE(U$5+"00:01:00"-U$4)/60)</f>
        <v>0</v>
      </c>
      <c r="V15" s="53">
        <f>V29/(HOUR(V$5+"00:01:00"-V$4)+MINUTE(V$5+"00:01:00"-V$4)/60)</f>
        <v>0</v>
      </c>
      <c r="W15" s="53">
        <f>W29/(HOUR(W$5+"00:01:00"-W$4)+MINUTE(W$5+"00:01:00"-W$4)/60)</f>
        <v>0</v>
      </c>
      <c r="X15" s="53">
        <f>X29/(HOUR(X$5+"00:01:00"-X$4)+MINUTE(X$5+"00:01:00"-X$4)/60)</f>
        <v>0</v>
      </c>
      <c r="Y15" s="53">
        <f>Y29/(HOUR(Y$5+"00:01:00"-Y$4)+MINUTE(Y$5+"00:01:00"-Y$4)/60)</f>
        <v>0</v>
      </c>
      <c r="Z15" s="53">
        <f>Z29/(HOUR(Z$5+"00:01:00"-Z$4)+MINUTE(Z$5+"00:01:00"-Z$4)/60)</f>
        <v>0</v>
      </c>
      <c r="AA15" s="53">
        <f>AA29/(HOUR(AA$5+"00:01:00"-AA$4)+MINUTE(AA$5+"00:01:00"-AA$4)/60)</f>
        <v>0</v>
      </c>
      <c r="AB15" s="53">
        <f>AB29/(HOUR(AB$5+"00:01:00"-AB$4)+MINUTE(AB$5+"00:01:00"-AB$4)/60)</f>
        <v>0</v>
      </c>
      <c r="AC15" s="53">
        <f>AC29/(HOUR(AC$5+"00:01:00"-AC$4)+MINUTE(AC$5+"00:01:00"-AC$4)/60)</f>
        <v>0</v>
      </c>
      <c r="AD15" s="53">
        <f>AD29/(HOUR(AD$5+"00:01:00"-AD$4)+MINUTE(AD$5+"00:01:00"-AD$4)/60)</f>
        <v>0</v>
      </c>
      <c r="AE15" s="53">
        <f>AE29/(HOUR(AE$5+"00:01:00"-AE$4)+MINUTE(AE$5+"00:01:00"-AE$4)/60)</f>
        <v>0</v>
      </c>
      <c r="AF15" s="53">
        <f>AF29/(HOUR(AF$5+"00:01:00"-AF$4)+MINUTE(AF$5+"00:01:00"-AF$4)/60)</f>
        <v>0</v>
      </c>
      <c r="AG15" s="54">
        <f>AG29/(HOUR(AG$5+"00:01:00"-AG$4)+MINUTE(AG$5+"00:01:00"-AG$4)/60)</f>
        <v>0</v>
      </c>
    </row>
    <row r="16" spans="1:33" x14ac:dyDescent="0.3">
      <c r="B16" s="124" t="s">
        <v>135</v>
      </c>
      <c r="C16" s="13" t="s">
        <v>185</v>
      </c>
      <c r="D16" s="55" t="s">
        <v>24</v>
      </c>
      <c r="E16" s="56">
        <f>E14-E12</f>
        <v>0</v>
      </c>
      <c r="F16" s="13">
        <f t="shared" ref="F16:AG16" si="2">F14-F12</f>
        <v>0</v>
      </c>
      <c r="G16" s="13">
        <f t="shared" si="2"/>
        <v>0</v>
      </c>
      <c r="H16" s="13">
        <f t="shared" si="2"/>
        <v>0</v>
      </c>
      <c r="I16" s="13">
        <f t="shared" si="2"/>
        <v>0</v>
      </c>
      <c r="J16" s="13">
        <f t="shared" si="2"/>
        <v>0</v>
      </c>
      <c r="K16" s="13">
        <f t="shared" si="2"/>
        <v>0</v>
      </c>
      <c r="L16" s="13">
        <f t="shared" si="2"/>
        <v>0</v>
      </c>
      <c r="M16" s="13">
        <f t="shared" si="2"/>
        <v>0</v>
      </c>
      <c r="N16" s="13">
        <f t="shared" si="2"/>
        <v>0</v>
      </c>
      <c r="O16" s="13">
        <f t="shared" si="2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  <c r="Y16" s="13">
        <f t="shared" si="2"/>
        <v>0</v>
      </c>
      <c r="Z16" s="13">
        <f t="shared" si="2"/>
        <v>0</v>
      </c>
      <c r="AA16" s="13">
        <f t="shared" si="2"/>
        <v>0</v>
      </c>
      <c r="AB16" s="13">
        <f t="shared" si="2"/>
        <v>0</v>
      </c>
      <c r="AC16" s="13">
        <f t="shared" si="2"/>
        <v>0</v>
      </c>
      <c r="AD16" s="13">
        <f t="shared" si="2"/>
        <v>0</v>
      </c>
      <c r="AE16" s="13">
        <f t="shared" si="2"/>
        <v>0</v>
      </c>
      <c r="AF16" s="13">
        <f t="shared" si="2"/>
        <v>0</v>
      </c>
      <c r="AG16" s="6">
        <f t="shared" si="2"/>
        <v>0</v>
      </c>
    </row>
    <row r="17" spans="2:33" ht="15" thickBot="1" x14ac:dyDescent="0.35">
      <c r="B17" s="125"/>
      <c r="C17" s="57" t="s">
        <v>185</v>
      </c>
      <c r="D17" s="58" t="s">
        <v>25</v>
      </c>
      <c r="E17" s="59">
        <f>E15-E13</f>
        <v>0</v>
      </c>
      <c r="F17" s="57">
        <f t="shared" ref="F17:AG17" si="3">F15-F13</f>
        <v>0</v>
      </c>
      <c r="G17" s="57">
        <f t="shared" si="3"/>
        <v>0</v>
      </c>
      <c r="H17" s="57">
        <f t="shared" si="3"/>
        <v>0</v>
      </c>
      <c r="I17" s="57">
        <f t="shared" si="3"/>
        <v>0</v>
      </c>
      <c r="J17" s="57">
        <f t="shared" si="3"/>
        <v>0</v>
      </c>
      <c r="K17" s="57">
        <f t="shared" si="3"/>
        <v>0</v>
      </c>
      <c r="L17" s="57">
        <f t="shared" si="3"/>
        <v>0</v>
      </c>
      <c r="M17" s="57">
        <f t="shared" si="3"/>
        <v>0</v>
      </c>
      <c r="N17" s="57">
        <f t="shared" si="3"/>
        <v>0</v>
      </c>
      <c r="O17" s="57">
        <f t="shared" si="3"/>
        <v>0</v>
      </c>
      <c r="P17" s="57">
        <f t="shared" si="3"/>
        <v>0</v>
      </c>
      <c r="Q17" s="57">
        <f t="shared" si="3"/>
        <v>0</v>
      </c>
      <c r="R17" s="57">
        <f t="shared" si="3"/>
        <v>0</v>
      </c>
      <c r="S17" s="57">
        <f t="shared" si="3"/>
        <v>0</v>
      </c>
      <c r="T17" s="57">
        <f t="shared" si="3"/>
        <v>0</v>
      </c>
      <c r="U17" s="57">
        <f t="shared" si="3"/>
        <v>0</v>
      </c>
      <c r="V17" s="57">
        <f t="shared" si="3"/>
        <v>0</v>
      </c>
      <c r="W17" s="57">
        <f t="shared" si="3"/>
        <v>0</v>
      </c>
      <c r="X17" s="57">
        <f t="shared" si="3"/>
        <v>0</v>
      </c>
      <c r="Y17" s="57">
        <f t="shared" si="3"/>
        <v>0</v>
      </c>
      <c r="Z17" s="57">
        <f t="shared" si="3"/>
        <v>0</v>
      </c>
      <c r="AA17" s="57">
        <f t="shared" si="3"/>
        <v>0</v>
      </c>
      <c r="AB17" s="57">
        <f t="shared" si="3"/>
        <v>0</v>
      </c>
      <c r="AC17" s="57">
        <f t="shared" si="3"/>
        <v>0</v>
      </c>
      <c r="AD17" s="57">
        <f t="shared" si="3"/>
        <v>0</v>
      </c>
      <c r="AE17" s="57">
        <f t="shared" si="3"/>
        <v>0</v>
      </c>
      <c r="AF17" s="57">
        <f t="shared" si="3"/>
        <v>0</v>
      </c>
      <c r="AG17" s="5">
        <f t="shared" si="3"/>
        <v>0</v>
      </c>
    </row>
    <row r="18" spans="2:33" x14ac:dyDescent="0.3">
      <c r="B18" s="10"/>
      <c r="C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</row>
    <row r="19" spans="2:33" ht="15" thickBot="1" x14ac:dyDescent="0.35"/>
    <row r="20" spans="2:33" x14ac:dyDescent="0.3">
      <c r="B20" s="126" t="s">
        <v>1</v>
      </c>
      <c r="C20" s="13">
        <f>C6</f>
        <v>1043</v>
      </c>
      <c r="D20" s="51" t="s">
        <v>24</v>
      </c>
      <c r="E20" s="52">
        <v>0</v>
      </c>
      <c r="F20" s="67">
        <v>0.22222222222222221</v>
      </c>
      <c r="G20" s="67">
        <v>4</v>
      </c>
      <c r="H20" s="67">
        <v>6</v>
      </c>
      <c r="I20" s="67">
        <v>4.666666666666667</v>
      </c>
      <c r="J20" s="67">
        <v>5</v>
      </c>
      <c r="K20" s="67">
        <v>5.333333333333333</v>
      </c>
      <c r="L20" s="67">
        <v>4.8</v>
      </c>
      <c r="M20" s="67">
        <v>4.5</v>
      </c>
      <c r="N20" s="67">
        <v>5</v>
      </c>
      <c r="O20" s="67">
        <v>4</v>
      </c>
      <c r="P20" s="67">
        <v>3</v>
      </c>
      <c r="Q20" s="67">
        <v>0</v>
      </c>
      <c r="R20" s="67">
        <v>0</v>
      </c>
      <c r="S20" s="67">
        <v>2</v>
      </c>
      <c r="T20" s="67">
        <v>3.6</v>
      </c>
      <c r="U20" s="67">
        <v>4</v>
      </c>
      <c r="V20" s="67">
        <v>4</v>
      </c>
      <c r="W20" s="67">
        <v>4</v>
      </c>
      <c r="X20" s="67">
        <v>2.8571428571428572</v>
      </c>
      <c r="Y20" s="67">
        <v>3</v>
      </c>
      <c r="Z20" s="67">
        <v>0</v>
      </c>
      <c r="AA20" s="67">
        <v>0</v>
      </c>
      <c r="AB20" s="67">
        <v>2</v>
      </c>
      <c r="AC20" s="67">
        <v>3.0909090909090908</v>
      </c>
      <c r="AD20" s="67">
        <v>3</v>
      </c>
      <c r="AE20" s="67">
        <v>3</v>
      </c>
      <c r="AF20" s="67">
        <v>3</v>
      </c>
      <c r="AG20" s="68">
        <v>3</v>
      </c>
    </row>
    <row r="21" spans="2:33" x14ac:dyDescent="0.3">
      <c r="B21" s="124"/>
      <c r="C21" s="13">
        <f>C7</f>
        <v>1043</v>
      </c>
      <c r="D21" s="55" t="s">
        <v>25</v>
      </c>
      <c r="E21" s="52">
        <v>0</v>
      </c>
      <c r="F21" s="67">
        <v>1.1111111111111109</v>
      </c>
      <c r="G21" s="67">
        <v>3</v>
      </c>
      <c r="H21" s="67">
        <v>5.333333333333333</v>
      </c>
      <c r="I21" s="67">
        <v>4.666666666666667</v>
      </c>
      <c r="J21" s="67">
        <v>5</v>
      </c>
      <c r="K21" s="67">
        <v>5.333333333333333</v>
      </c>
      <c r="L21" s="67">
        <v>4.8</v>
      </c>
      <c r="M21" s="67">
        <v>5.5</v>
      </c>
      <c r="N21" s="67">
        <v>5</v>
      </c>
      <c r="O21" s="67">
        <v>4.4000000000000004</v>
      </c>
      <c r="P21" s="67">
        <v>2</v>
      </c>
      <c r="Q21" s="67">
        <v>0</v>
      </c>
      <c r="R21" s="67">
        <v>0</v>
      </c>
      <c r="S21" s="67">
        <v>3</v>
      </c>
      <c r="T21" s="67">
        <v>4</v>
      </c>
      <c r="U21" s="67">
        <v>4</v>
      </c>
      <c r="V21" s="67">
        <v>4</v>
      </c>
      <c r="W21" s="67">
        <v>3.1111111111111112</v>
      </c>
      <c r="X21" s="67">
        <v>2.5714285714285721</v>
      </c>
      <c r="Y21" s="67">
        <v>2</v>
      </c>
      <c r="Z21" s="67">
        <v>0</v>
      </c>
      <c r="AA21" s="67">
        <v>0</v>
      </c>
      <c r="AB21" s="67">
        <v>2.5</v>
      </c>
      <c r="AC21" s="67">
        <v>3.0909090909090908</v>
      </c>
      <c r="AD21" s="67">
        <v>3</v>
      </c>
      <c r="AE21" s="67">
        <v>3</v>
      </c>
      <c r="AF21" s="67">
        <v>3</v>
      </c>
      <c r="AG21" s="68">
        <v>2</v>
      </c>
    </row>
    <row r="22" spans="2:33" x14ac:dyDescent="0.3">
      <c r="B22" s="124" t="s">
        <v>2</v>
      </c>
      <c r="C22" s="13">
        <f>C8</f>
        <v>1043</v>
      </c>
      <c r="D22" s="55" t="s">
        <v>24</v>
      </c>
      <c r="E22" s="52">
        <v>0</v>
      </c>
      <c r="F22" s="67">
        <v>0.22222222222222221</v>
      </c>
      <c r="G22" s="67">
        <v>4</v>
      </c>
      <c r="H22" s="67">
        <v>6</v>
      </c>
      <c r="I22" s="67">
        <v>4.666666666666667</v>
      </c>
      <c r="J22" s="67">
        <v>5</v>
      </c>
      <c r="K22" s="67">
        <v>5.333333333333333</v>
      </c>
      <c r="L22" s="67">
        <v>4.8</v>
      </c>
      <c r="M22" s="67">
        <v>4.5</v>
      </c>
      <c r="N22" s="67">
        <v>5</v>
      </c>
      <c r="O22" s="67">
        <v>4</v>
      </c>
      <c r="P22" s="67">
        <v>3</v>
      </c>
      <c r="Q22" s="67">
        <v>0</v>
      </c>
      <c r="R22" s="67">
        <v>0</v>
      </c>
      <c r="S22" s="67">
        <v>2</v>
      </c>
      <c r="T22" s="67">
        <v>3.6</v>
      </c>
      <c r="U22" s="67">
        <v>4</v>
      </c>
      <c r="V22" s="67">
        <v>4</v>
      </c>
      <c r="W22" s="67">
        <v>4</v>
      </c>
      <c r="X22" s="67">
        <v>2.8571428571428572</v>
      </c>
      <c r="Y22" s="67">
        <v>3</v>
      </c>
      <c r="Z22" s="67">
        <v>0</v>
      </c>
      <c r="AA22" s="67">
        <v>0</v>
      </c>
      <c r="AB22" s="67">
        <v>2</v>
      </c>
      <c r="AC22" s="67">
        <v>3.0909090909090908</v>
      </c>
      <c r="AD22" s="67">
        <v>3</v>
      </c>
      <c r="AE22" s="67">
        <v>3</v>
      </c>
      <c r="AF22" s="67">
        <v>3</v>
      </c>
      <c r="AG22" s="68">
        <v>3</v>
      </c>
    </row>
    <row r="23" spans="2:33" x14ac:dyDescent="0.3">
      <c r="B23" s="124"/>
      <c r="C23" s="13">
        <f>C9</f>
        <v>1043</v>
      </c>
      <c r="D23" s="55" t="s">
        <v>25</v>
      </c>
      <c r="E23" s="52">
        <v>0</v>
      </c>
      <c r="F23" s="67">
        <v>1.1111111111111109</v>
      </c>
      <c r="G23" s="67">
        <v>3</v>
      </c>
      <c r="H23" s="67">
        <v>5.333333333333333</v>
      </c>
      <c r="I23" s="67">
        <v>4.666666666666667</v>
      </c>
      <c r="J23" s="67">
        <v>5</v>
      </c>
      <c r="K23" s="67">
        <v>5.333333333333333</v>
      </c>
      <c r="L23" s="67">
        <v>4.8</v>
      </c>
      <c r="M23" s="67">
        <v>5.5</v>
      </c>
      <c r="N23" s="67">
        <v>5</v>
      </c>
      <c r="O23" s="67">
        <v>4.4000000000000004</v>
      </c>
      <c r="P23" s="67">
        <v>2</v>
      </c>
      <c r="Q23" s="67">
        <v>0</v>
      </c>
      <c r="R23" s="67">
        <v>0</v>
      </c>
      <c r="S23" s="67">
        <v>3</v>
      </c>
      <c r="T23" s="67">
        <v>4</v>
      </c>
      <c r="U23" s="67">
        <v>4</v>
      </c>
      <c r="V23" s="67">
        <v>4</v>
      </c>
      <c r="W23" s="67">
        <v>3.1111111111111112</v>
      </c>
      <c r="X23" s="67">
        <v>2.5714285714285721</v>
      </c>
      <c r="Y23" s="67">
        <v>2</v>
      </c>
      <c r="Z23" s="67">
        <v>0</v>
      </c>
      <c r="AA23" s="67">
        <v>0</v>
      </c>
      <c r="AB23" s="67">
        <v>2.5</v>
      </c>
      <c r="AC23" s="67">
        <v>3.0909090909090908</v>
      </c>
      <c r="AD23" s="67">
        <v>3</v>
      </c>
      <c r="AE23" s="67">
        <v>3</v>
      </c>
      <c r="AF23" s="67">
        <v>3</v>
      </c>
      <c r="AG23" s="68">
        <v>2</v>
      </c>
    </row>
    <row r="24" spans="2:33" x14ac:dyDescent="0.3">
      <c r="B24" s="124" t="s">
        <v>135</v>
      </c>
      <c r="C24" s="13">
        <f>C10</f>
        <v>1043</v>
      </c>
      <c r="D24" s="55" t="s">
        <v>24</v>
      </c>
      <c r="E24" s="56">
        <f>E22-E20</f>
        <v>0</v>
      </c>
      <c r="F24" s="13">
        <f t="shared" ref="F24:AG25" si="4">F22-F20</f>
        <v>0</v>
      </c>
      <c r="G24" s="13">
        <f t="shared" si="4"/>
        <v>0</v>
      </c>
      <c r="H24" s="13">
        <f t="shared" si="4"/>
        <v>0</v>
      </c>
      <c r="I24" s="13">
        <f t="shared" si="4"/>
        <v>0</v>
      </c>
      <c r="J24" s="13">
        <f t="shared" si="4"/>
        <v>0</v>
      </c>
      <c r="K24" s="13">
        <f t="shared" si="4"/>
        <v>0</v>
      </c>
      <c r="L24" s="13">
        <f t="shared" si="4"/>
        <v>0</v>
      </c>
      <c r="M24" s="13">
        <f t="shared" si="4"/>
        <v>0</v>
      </c>
      <c r="N24" s="13">
        <f t="shared" si="4"/>
        <v>0</v>
      </c>
      <c r="O24" s="13">
        <f t="shared" si="4"/>
        <v>0</v>
      </c>
      <c r="P24" s="13">
        <f t="shared" si="4"/>
        <v>0</v>
      </c>
      <c r="Q24" s="13">
        <f t="shared" si="4"/>
        <v>0</v>
      </c>
      <c r="R24" s="13">
        <f t="shared" si="4"/>
        <v>0</v>
      </c>
      <c r="S24" s="13">
        <f t="shared" si="4"/>
        <v>0</v>
      </c>
      <c r="T24" s="13">
        <f t="shared" si="4"/>
        <v>0</v>
      </c>
      <c r="U24" s="13">
        <f t="shared" si="4"/>
        <v>0</v>
      </c>
      <c r="V24" s="13">
        <f t="shared" si="4"/>
        <v>0</v>
      </c>
      <c r="W24" s="13">
        <f t="shared" si="4"/>
        <v>0</v>
      </c>
      <c r="X24" s="13">
        <f t="shared" si="4"/>
        <v>0</v>
      </c>
      <c r="Y24" s="13">
        <f t="shared" si="4"/>
        <v>0</v>
      </c>
      <c r="Z24" s="13">
        <f t="shared" si="4"/>
        <v>0</v>
      </c>
      <c r="AA24" s="13">
        <f t="shared" si="4"/>
        <v>0</v>
      </c>
      <c r="AB24" s="13">
        <f t="shared" si="4"/>
        <v>0</v>
      </c>
      <c r="AC24" s="13">
        <f t="shared" si="4"/>
        <v>0</v>
      </c>
      <c r="AD24" s="13">
        <f t="shared" si="4"/>
        <v>0</v>
      </c>
      <c r="AE24" s="13">
        <f t="shared" si="4"/>
        <v>0</v>
      </c>
      <c r="AF24" s="13">
        <f t="shared" si="4"/>
        <v>0</v>
      </c>
      <c r="AG24" s="6">
        <f t="shared" si="4"/>
        <v>0</v>
      </c>
    </row>
    <row r="25" spans="2:33" ht="15" thickBot="1" x14ac:dyDescent="0.35">
      <c r="B25" s="125"/>
      <c r="C25" s="13">
        <f>C11</f>
        <v>1043</v>
      </c>
      <c r="D25" s="58" t="s">
        <v>25</v>
      </c>
      <c r="E25" s="59">
        <f>E23-E21</f>
        <v>0</v>
      </c>
      <c r="F25" s="57">
        <f t="shared" si="4"/>
        <v>0</v>
      </c>
      <c r="G25" s="57">
        <f t="shared" si="4"/>
        <v>0</v>
      </c>
      <c r="H25" s="57">
        <f t="shared" si="4"/>
        <v>0</v>
      </c>
      <c r="I25" s="57">
        <f t="shared" si="4"/>
        <v>0</v>
      </c>
      <c r="J25" s="57">
        <f t="shared" si="4"/>
        <v>0</v>
      </c>
      <c r="K25" s="57">
        <f t="shared" si="4"/>
        <v>0</v>
      </c>
      <c r="L25" s="57">
        <f t="shared" si="4"/>
        <v>0</v>
      </c>
      <c r="M25" s="57">
        <f t="shared" si="4"/>
        <v>0</v>
      </c>
      <c r="N25" s="57">
        <f t="shared" si="4"/>
        <v>0</v>
      </c>
      <c r="O25" s="57">
        <f t="shared" si="4"/>
        <v>0</v>
      </c>
      <c r="P25" s="57">
        <f t="shared" si="4"/>
        <v>0</v>
      </c>
      <c r="Q25" s="57">
        <f t="shared" si="4"/>
        <v>0</v>
      </c>
      <c r="R25" s="57">
        <f t="shared" si="4"/>
        <v>0</v>
      </c>
      <c r="S25" s="57">
        <f t="shared" si="4"/>
        <v>0</v>
      </c>
      <c r="T25" s="57">
        <f t="shared" si="4"/>
        <v>0</v>
      </c>
      <c r="U25" s="57">
        <f t="shared" si="4"/>
        <v>0</v>
      </c>
      <c r="V25" s="57">
        <f t="shared" si="4"/>
        <v>0</v>
      </c>
      <c r="W25" s="57">
        <f t="shared" si="4"/>
        <v>0</v>
      </c>
      <c r="X25" s="57">
        <f t="shared" si="4"/>
        <v>0</v>
      </c>
      <c r="Y25" s="57">
        <f t="shared" si="4"/>
        <v>0</v>
      </c>
      <c r="Z25" s="57">
        <f t="shared" si="4"/>
        <v>0</v>
      </c>
      <c r="AA25" s="57">
        <f t="shared" si="4"/>
        <v>0</v>
      </c>
      <c r="AB25" s="57">
        <f t="shared" si="4"/>
        <v>0</v>
      </c>
      <c r="AC25" s="57">
        <f t="shared" si="4"/>
        <v>0</v>
      </c>
      <c r="AD25" s="57">
        <f t="shared" si="4"/>
        <v>0</v>
      </c>
      <c r="AE25" s="57">
        <f t="shared" si="4"/>
        <v>0</v>
      </c>
      <c r="AF25" s="57">
        <f t="shared" si="4"/>
        <v>0</v>
      </c>
      <c r="AG25" s="5">
        <f t="shared" si="4"/>
        <v>0</v>
      </c>
    </row>
    <row r="26" spans="2:33" x14ac:dyDescent="0.3">
      <c r="B26" s="126" t="s">
        <v>1</v>
      </c>
      <c r="C26" s="13" t="str">
        <f>C12</f>
        <v>1043c</v>
      </c>
      <c r="D26" s="51" t="s">
        <v>24</v>
      </c>
      <c r="E26" s="52">
        <v>1</v>
      </c>
      <c r="F26" s="67">
        <v>0.44444444444444442</v>
      </c>
      <c r="G26" s="67">
        <v>6</v>
      </c>
      <c r="H26" s="67">
        <v>5.333333333333333</v>
      </c>
      <c r="I26" s="67">
        <v>4.666666666666667</v>
      </c>
      <c r="J26" s="67">
        <v>5</v>
      </c>
      <c r="K26" s="67">
        <v>5.333333333333333</v>
      </c>
      <c r="L26" s="67">
        <v>4.4000000000000004</v>
      </c>
      <c r="M26" s="67">
        <v>5</v>
      </c>
      <c r="N26" s="67">
        <v>5</v>
      </c>
      <c r="O26" s="67">
        <v>4.8</v>
      </c>
      <c r="P26" s="67">
        <v>3</v>
      </c>
      <c r="Q26" s="67">
        <v>1</v>
      </c>
      <c r="R26" s="67">
        <v>0.22222222222222221</v>
      </c>
      <c r="S26" s="67">
        <v>3</v>
      </c>
      <c r="T26" s="67">
        <v>4</v>
      </c>
      <c r="U26" s="67">
        <v>4</v>
      </c>
      <c r="V26" s="67">
        <v>4</v>
      </c>
      <c r="W26" s="67">
        <v>4</v>
      </c>
      <c r="X26" s="67">
        <v>4</v>
      </c>
      <c r="Y26" s="67">
        <v>3</v>
      </c>
      <c r="Z26" s="67">
        <v>1</v>
      </c>
      <c r="AA26" s="67">
        <v>0.22222222222222221</v>
      </c>
      <c r="AB26" s="67">
        <v>2</v>
      </c>
      <c r="AC26" s="67">
        <v>3.6363636363636358</v>
      </c>
      <c r="AD26" s="67">
        <v>4</v>
      </c>
      <c r="AE26" s="67">
        <v>4</v>
      </c>
      <c r="AF26" s="67">
        <v>3</v>
      </c>
      <c r="AG26" s="68">
        <v>2</v>
      </c>
    </row>
    <row r="27" spans="2:33" x14ac:dyDescent="0.3">
      <c r="B27" s="124"/>
      <c r="C27" s="13" t="str">
        <f>C13</f>
        <v>1043c</v>
      </c>
      <c r="D27" s="55" t="s">
        <v>25</v>
      </c>
      <c r="E27" s="52">
        <v>0</v>
      </c>
      <c r="F27" s="67">
        <v>0</v>
      </c>
      <c r="G27" s="67">
        <v>0</v>
      </c>
      <c r="H27" s="67">
        <v>0</v>
      </c>
      <c r="I27" s="67">
        <v>0</v>
      </c>
      <c r="J27" s="67">
        <v>0</v>
      </c>
      <c r="K27" s="67">
        <v>0</v>
      </c>
      <c r="L27" s="67">
        <v>0</v>
      </c>
      <c r="M27" s="67">
        <v>0</v>
      </c>
      <c r="N27" s="67">
        <v>0</v>
      </c>
      <c r="O27" s="67">
        <v>0</v>
      </c>
      <c r="P27" s="67">
        <v>0</v>
      </c>
      <c r="Q27" s="67">
        <v>0</v>
      </c>
      <c r="R27" s="67">
        <v>0</v>
      </c>
      <c r="S27" s="67">
        <v>0</v>
      </c>
      <c r="T27" s="67">
        <v>0</v>
      </c>
      <c r="U27" s="67">
        <v>0</v>
      </c>
      <c r="V27" s="67">
        <v>0</v>
      </c>
      <c r="W27" s="67">
        <v>0</v>
      </c>
      <c r="X27" s="67">
        <v>0</v>
      </c>
      <c r="Y27" s="67">
        <v>0</v>
      </c>
      <c r="Z27" s="67">
        <v>0</v>
      </c>
      <c r="AA27" s="67">
        <v>0</v>
      </c>
      <c r="AB27" s="67">
        <v>0</v>
      </c>
      <c r="AC27" s="67">
        <v>0</v>
      </c>
      <c r="AD27" s="67">
        <v>0</v>
      </c>
      <c r="AE27" s="67">
        <v>0</v>
      </c>
      <c r="AF27" s="67">
        <v>0</v>
      </c>
      <c r="AG27" s="68">
        <v>0</v>
      </c>
    </row>
    <row r="28" spans="2:33" x14ac:dyDescent="0.3">
      <c r="B28" s="124" t="s">
        <v>2</v>
      </c>
      <c r="C28" s="13" t="str">
        <f>C14</f>
        <v>1043c</v>
      </c>
      <c r="D28" s="55" t="s">
        <v>24</v>
      </c>
      <c r="E28" s="52">
        <v>1</v>
      </c>
      <c r="F28" s="67">
        <v>0.44444444444444442</v>
      </c>
      <c r="G28" s="67">
        <v>6</v>
      </c>
      <c r="H28" s="67">
        <v>5.333333333333333</v>
      </c>
      <c r="I28" s="67">
        <v>4.666666666666667</v>
      </c>
      <c r="J28" s="67">
        <v>5</v>
      </c>
      <c r="K28" s="67">
        <v>5.333333333333333</v>
      </c>
      <c r="L28" s="67">
        <v>4.4000000000000004</v>
      </c>
      <c r="M28" s="67">
        <v>5</v>
      </c>
      <c r="N28" s="67">
        <v>5</v>
      </c>
      <c r="O28" s="67">
        <v>4.8</v>
      </c>
      <c r="P28" s="67">
        <v>3</v>
      </c>
      <c r="Q28" s="67">
        <v>1</v>
      </c>
      <c r="R28" s="67">
        <v>0.22222222222222221</v>
      </c>
      <c r="S28" s="67">
        <v>3</v>
      </c>
      <c r="T28" s="67">
        <v>4</v>
      </c>
      <c r="U28" s="67">
        <v>4</v>
      </c>
      <c r="V28" s="67">
        <v>4</v>
      </c>
      <c r="W28" s="67">
        <v>4</v>
      </c>
      <c r="X28" s="67">
        <v>4</v>
      </c>
      <c r="Y28" s="67">
        <v>3</v>
      </c>
      <c r="Z28" s="67">
        <v>1</v>
      </c>
      <c r="AA28" s="67">
        <v>0.22222222222222221</v>
      </c>
      <c r="AB28" s="67">
        <v>2</v>
      </c>
      <c r="AC28" s="67">
        <v>3.6363636363636358</v>
      </c>
      <c r="AD28" s="67">
        <v>4</v>
      </c>
      <c r="AE28" s="67">
        <v>4</v>
      </c>
      <c r="AF28" s="67">
        <v>3</v>
      </c>
      <c r="AG28" s="68">
        <v>2</v>
      </c>
    </row>
    <row r="29" spans="2:33" x14ac:dyDescent="0.3">
      <c r="B29" s="124"/>
      <c r="C29" s="13" t="str">
        <f>C15</f>
        <v>1043c</v>
      </c>
      <c r="D29" s="55" t="s">
        <v>25</v>
      </c>
      <c r="E29" s="52">
        <v>0</v>
      </c>
      <c r="F29" s="67">
        <v>0</v>
      </c>
      <c r="G29" s="67">
        <v>0</v>
      </c>
      <c r="H29" s="67">
        <v>0</v>
      </c>
      <c r="I29" s="67">
        <v>0</v>
      </c>
      <c r="J29" s="67">
        <v>0</v>
      </c>
      <c r="K29" s="67">
        <v>0</v>
      </c>
      <c r="L29" s="67">
        <v>0</v>
      </c>
      <c r="M29" s="67">
        <v>0</v>
      </c>
      <c r="N29" s="67">
        <v>0</v>
      </c>
      <c r="O29" s="67">
        <v>0</v>
      </c>
      <c r="P29" s="67">
        <v>0</v>
      </c>
      <c r="Q29" s="67">
        <v>0</v>
      </c>
      <c r="R29" s="67">
        <v>0</v>
      </c>
      <c r="S29" s="67">
        <v>0</v>
      </c>
      <c r="T29" s="67">
        <v>0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  <c r="AD29" s="67">
        <v>0</v>
      </c>
      <c r="AE29" s="67">
        <v>0</v>
      </c>
      <c r="AF29" s="67">
        <v>0</v>
      </c>
      <c r="AG29" s="68">
        <v>0</v>
      </c>
    </row>
    <row r="30" spans="2:33" x14ac:dyDescent="0.3">
      <c r="B30" s="124" t="s">
        <v>135</v>
      </c>
      <c r="C30" s="13" t="str">
        <f>C16</f>
        <v>1043c</v>
      </c>
      <c r="D30" s="55" t="s">
        <v>24</v>
      </c>
      <c r="E30" s="56">
        <f>E28-E26</f>
        <v>0</v>
      </c>
      <c r="F30" s="13">
        <f t="shared" ref="F30:AG30" si="5">F28-F26</f>
        <v>0</v>
      </c>
      <c r="G30" s="13">
        <f t="shared" si="5"/>
        <v>0</v>
      </c>
      <c r="H30" s="13">
        <f t="shared" si="5"/>
        <v>0</v>
      </c>
      <c r="I30" s="13">
        <f t="shared" si="5"/>
        <v>0</v>
      </c>
      <c r="J30" s="13">
        <f t="shared" si="5"/>
        <v>0</v>
      </c>
      <c r="K30" s="13">
        <f t="shared" si="5"/>
        <v>0</v>
      </c>
      <c r="L30" s="13">
        <f t="shared" si="5"/>
        <v>0</v>
      </c>
      <c r="M30" s="13">
        <f t="shared" si="5"/>
        <v>0</v>
      </c>
      <c r="N30" s="13">
        <f t="shared" si="5"/>
        <v>0</v>
      </c>
      <c r="O30" s="13">
        <f t="shared" si="5"/>
        <v>0</v>
      </c>
      <c r="P30" s="13">
        <f t="shared" si="5"/>
        <v>0</v>
      </c>
      <c r="Q30" s="13">
        <f t="shared" si="5"/>
        <v>0</v>
      </c>
      <c r="R30" s="13">
        <f t="shared" si="5"/>
        <v>0</v>
      </c>
      <c r="S30" s="13">
        <f t="shared" si="5"/>
        <v>0</v>
      </c>
      <c r="T30" s="13">
        <f t="shared" si="5"/>
        <v>0</v>
      </c>
      <c r="U30" s="13">
        <f t="shared" si="5"/>
        <v>0</v>
      </c>
      <c r="V30" s="13">
        <f t="shared" si="5"/>
        <v>0</v>
      </c>
      <c r="W30" s="13">
        <f t="shared" si="5"/>
        <v>0</v>
      </c>
      <c r="X30" s="13">
        <f t="shared" si="5"/>
        <v>0</v>
      </c>
      <c r="Y30" s="13">
        <f t="shared" si="5"/>
        <v>0</v>
      </c>
      <c r="Z30" s="13">
        <f t="shared" si="5"/>
        <v>0</v>
      </c>
      <c r="AA30" s="13">
        <f t="shared" si="5"/>
        <v>0</v>
      </c>
      <c r="AB30" s="13">
        <f t="shared" si="5"/>
        <v>0</v>
      </c>
      <c r="AC30" s="13">
        <f t="shared" si="5"/>
        <v>0</v>
      </c>
      <c r="AD30" s="13">
        <f t="shared" si="5"/>
        <v>0</v>
      </c>
      <c r="AE30" s="13">
        <f t="shared" si="5"/>
        <v>0</v>
      </c>
      <c r="AF30" s="13">
        <f t="shared" si="5"/>
        <v>0</v>
      </c>
      <c r="AG30" s="6">
        <f t="shared" si="5"/>
        <v>0</v>
      </c>
    </row>
    <row r="31" spans="2:33" ht="15" thickBot="1" x14ac:dyDescent="0.35">
      <c r="B31" s="125"/>
      <c r="C31" s="13" t="str">
        <f>C17</f>
        <v>1043c</v>
      </c>
      <c r="D31" s="58" t="s">
        <v>25</v>
      </c>
      <c r="E31" s="59">
        <f>E29-E27</f>
        <v>0</v>
      </c>
      <c r="F31" s="57">
        <f t="shared" ref="F31:AG31" si="6">F29-F27</f>
        <v>0</v>
      </c>
      <c r="G31" s="57">
        <f t="shared" si="6"/>
        <v>0</v>
      </c>
      <c r="H31" s="57">
        <f t="shared" si="6"/>
        <v>0</v>
      </c>
      <c r="I31" s="57">
        <f t="shared" si="6"/>
        <v>0</v>
      </c>
      <c r="J31" s="57">
        <f t="shared" si="6"/>
        <v>0</v>
      </c>
      <c r="K31" s="57">
        <f t="shared" si="6"/>
        <v>0</v>
      </c>
      <c r="L31" s="57">
        <f t="shared" si="6"/>
        <v>0</v>
      </c>
      <c r="M31" s="57">
        <f t="shared" si="6"/>
        <v>0</v>
      </c>
      <c r="N31" s="57">
        <f t="shared" si="6"/>
        <v>0</v>
      </c>
      <c r="O31" s="57">
        <f t="shared" si="6"/>
        <v>0</v>
      </c>
      <c r="P31" s="57">
        <f t="shared" si="6"/>
        <v>0</v>
      </c>
      <c r="Q31" s="57">
        <f t="shared" si="6"/>
        <v>0</v>
      </c>
      <c r="R31" s="57">
        <f t="shared" si="6"/>
        <v>0</v>
      </c>
      <c r="S31" s="57">
        <f t="shared" si="6"/>
        <v>0</v>
      </c>
      <c r="T31" s="57">
        <f t="shared" si="6"/>
        <v>0</v>
      </c>
      <c r="U31" s="57">
        <f t="shared" si="6"/>
        <v>0</v>
      </c>
      <c r="V31" s="57">
        <f t="shared" si="6"/>
        <v>0</v>
      </c>
      <c r="W31" s="57">
        <f t="shared" si="6"/>
        <v>0</v>
      </c>
      <c r="X31" s="57">
        <f t="shared" si="6"/>
        <v>0</v>
      </c>
      <c r="Y31" s="57">
        <f t="shared" si="6"/>
        <v>0</v>
      </c>
      <c r="Z31" s="57">
        <f t="shared" si="6"/>
        <v>0</v>
      </c>
      <c r="AA31" s="57">
        <f t="shared" si="6"/>
        <v>0</v>
      </c>
      <c r="AB31" s="57">
        <f t="shared" si="6"/>
        <v>0</v>
      </c>
      <c r="AC31" s="57">
        <f t="shared" si="6"/>
        <v>0</v>
      </c>
      <c r="AD31" s="57">
        <f t="shared" si="6"/>
        <v>0</v>
      </c>
      <c r="AE31" s="57">
        <f t="shared" si="6"/>
        <v>0</v>
      </c>
      <c r="AF31" s="57">
        <f t="shared" si="6"/>
        <v>0</v>
      </c>
      <c r="AG31" s="5">
        <f t="shared" si="6"/>
        <v>0</v>
      </c>
    </row>
  </sheetData>
  <mergeCells count="15">
    <mergeCell ref="B10:B11"/>
    <mergeCell ref="B20:B21"/>
    <mergeCell ref="B12:B13"/>
    <mergeCell ref="B14:B15"/>
    <mergeCell ref="B16:B17"/>
    <mergeCell ref="E2:P2"/>
    <mergeCell ref="Q2:Y2"/>
    <mergeCell ref="Z2:AG2"/>
    <mergeCell ref="B6:B7"/>
    <mergeCell ref="B8:B9"/>
    <mergeCell ref="B26:B27"/>
    <mergeCell ref="B28:B29"/>
    <mergeCell ref="B30:B31"/>
    <mergeCell ref="B22:B23"/>
    <mergeCell ref="B24:B25"/>
  </mergeCells>
  <conditionalFormatting sqref="E10:AG11 E16:AG18">
    <cfRule type="cellIs" dxfId="14" priority="9" operator="lessThan">
      <formula>0</formula>
    </cfRule>
    <cfRule type="cellIs" dxfId="13" priority="10" operator="greaterThan">
      <formula>0</formula>
    </cfRule>
  </conditionalFormatting>
  <conditionalFormatting sqref="E24:AG25">
    <cfRule type="cellIs" dxfId="12" priority="7" operator="lessThan">
      <formula>0</formula>
    </cfRule>
    <cfRule type="cellIs" dxfId="11" priority="8" operator="greaterThan">
      <formula>0</formula>
    </cfRule>
  </conditionalFormatting>
  <conditionalFormatting sqref="E30:AG31">
    <cfRule type="cellIs" dxfId="10" priority="5" operator="lessThan">
      <formula>0</formula>
    </cfRule>
    <cfRule type="cellIs" dxfId="9" priority="6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78147-6FF7-465D-B93E-01BC00F0135F}">
  <sheetPr>
    <tabColor rgb="FF92D050"/>
  </sheetPr>
  <dimension ref="A1:AG30"/>
  <sheetViews>
    <sheetView showGridLines="0" zoomScale="88" workbookViewId="0"/>
  </sheetViews>
  <sheetFormatPr baseColWidth="10" defaultRowHeight="14.4" x14ac:dyDescent="0.3"/>
  <cols>
    <col min="2" max="2" width="9.21875" bestFit="1" customWidth="1"/>
    <col min="3" max="3" width="8.77734375" bestFit="1" customWidth="1"/>
    <col min="4" max="4" width="7.77734375" customWidth="1"/>
    <col min="5" max="8" width="5.5546875" customWidth="1"/>
    <col min="9" max="9" width="5.44140625" customWidth="1"/>
    <col min="10" max="16" width="5.5546875" customWidth="1"/>
    <col min="17" max="20" width="5.21875" customWidth="1"/>
    <col min="21" max="21" width="5.5546875" customWidth="1"/>
    <col min="22" max="22" width="6" customWidth="1"/>
    <col min="23" max="25" width="6.109375" customWidth="1"/>
    <col min="26" max="28" width="5.21875" customWidth="1"/>
    <col min="29" max="33" width="5.44140625" customWidth="1"/>
  </cols>
  <sheetData>
    <row r="1" spans="1:33" ht="15" thickBot="1" x14ac:dyDescent="0.35">
      <c r="A1" s="3" t="s">
        <v>30</v>
      </c>
    </row>
    <row r="2" spans="1:33" ht="15" thickBot="1" x14ac:dyDescent="0.35">
      <c r="E2" s="127" t="s">
        <v>115</v>
      </c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9" t="s">
        <v>116</v>
      </c>
      <c r="R2" s="128"/>
      <c r="S2" s="128"/>
      <c r="T2" s="128"/>
      <c r="U2" s="128"/>
      <c r="V2" s="128"/>
      <c r="W2" s="128"/>
      <c r="X2" s="128"/>
      <c r="Y2" s="128"/>
      <c r="Z2" s="129" t="s">
        <v>117</v>
      </c>
      <c r="AA2" s="128"/>
      <c r="AB2" s="128"/>
      <c r="AC2" s="128"/>
      <c r="AD2" s="128"/>
      <c r="AE2" s="128"/>
      <c r="AF2" s="128"/>
      <c r="AG2" s="130"/>
    </row>
    <row r="3" spans="1:33" ht="80.400000000000006" thickBot="1" x14ac:dyDescent="0.35">
      <c r="E3" s="42" t="s">
        <v>7</v>
      </c>
      <c r="F3" s="43" t="s">
        <v>8</v>
      </c>
      <c r="G3" s="43" t="s">
        <v>9</v>
      </c>
      <c r="H3" s="44" t="s">
        <v>10</v>
      </c>
      <c r="I3" s="43" t="s">
        <v>11</v>
      </c>
      <c r="J3" s="43" t="s">
        <v>12</v>
      </c>
      <c r="K3" s="43" t="s">
        <v>13</v>
      </c>
      <c r="L3" s="43" t="s">
        <v>14</v>
      </c>
      <c r="M3" s="43" t="s">
        <v>107</v>
      </c>
      <c r="N3" s="43" t="s">
        <v>108</v>
      </c>
      <c r="O3" s="43" t="s">
        <v>19</v>
      </c>
      <c r="P3" s="43" t="s">
        <v>15</v>
      </c>
      <c r="Q3" s="43" t="s">
        <v>118</v>
      </c>
      <c r="R3" s="43" t="s">
        <v>119</v>
      </c>
      <c r="S3" s="43" t="s">
        <v>120</v>
      </c>
      <c r="T3" s="43" t="s">
        <v>121</v>
      </c>
      <c r="U3" s="43" t="s">
        <v>122</v>
      </c>
      <c r="V3" s="43" t="s">
        <v>123</v>
      </c>
      <c r="W3" s="43" t="s">
        <v>124</v>
      </c>
      <c r="X3" s="43" t="s">
        <v>125</v>
      </c>
      <c r="Y3" s="43" t="s">
        <v>126</v>
      </c>
      <c r="Z3" s="43" t="s">
        <v>127</v>
      </c>
      <c r="AA3" s="43" t="s">
        <v>128</v>
      </c>
      <c r="AB3" s="43" t="s">
        <v>129</v>
      </c>
      <c r="AC3" s="43" t="s">
        <v>130</v>
      </c>
      <c r="AD3" s="43" t="s">
        <v>131</v>
      </c>
      <c r="AE3" s="43" t="s">
        <v>132</v>
      </c>
      <c r="AF3" s="43" t="s">
        <v>133</v>
      </c>
      <c r="AG3" s="45" t="s">
        <v>134</v>
      </c>
    </row>
    <row r="4" spans="1:33" ht="16.95" customHeight="1" thickBot="1" x14ac:dyDescent="0.35">
      <c r="E4" s="46">
        <v>0</v>
      </c>
      <c r="F4" s="47">
        <v>4.1666666666666664E-2</v>
      </c>
      <c r="G4" s="47">
        <v>0.22916666666666499</v>
      </c>
      <c r="H4" s="47">
        <v>0.27083333333333098</v>
      </c>
      <c r="I4" s="47">
        <v>0.33333333333333298</v>
      </c>
      <c r="J4" s="47">
        <v>0.39583333333333298</v>
      </c>
      <c r="K4" s="47">
        <v>0.52083333333333304</v>
      </c>
      <c r="L4" s="47">
        <v>0.58333333333333304</v>
      </c>
      <c r="M4" s="47">
        <v>0.6875</v>
      </c>
      <c r="N4" s="47">
        <v>0.77083333333333304</v>
      </c>
      <c r="O4" s="47">
        <v>0.85416666666666596</v>
      </c>
      <c r="P4" s="47">
        <v>0.95833333333333304</v>
      </c>
      <c r="Q4" s="47">
        <v>0</v>
      </c>
      <c r="R4" s="47">
        <v>4.1666666666666664E-2</v>
      </c>
      <c r="S4" s="47">
        <v>0.22916666666666599</v>
      </c>
      <c r="T4" s="47">
        <v>0.27083333333333298</v>
      </c>
      <c r="U4" s="47">
        <v>0.375</v>
      </c>
      <c r="V4" s="47">
        <v>0.5</v>
      </c>
      <c r="W4" s="47">
        <v>0.625</v>
      </c>
      <c r="X4" s="47">
        <v>0.8125</v>
      </c>
      <c r="Y4" s="47">
        <v>0.95833333333333304</v>
      </c>
      <c r="Z4" s="47">
        <v>0</v>
      </c>
      <c r="AA4" s="47">
        <v>4.1666666666666664E-2</v>
      </c>
      <c r="AB4" s="47">
        <v>0.22916666666666599</v>
      </c>
      <c r="AC4" s="47">
        <v>0.3125</v>
      </c>
      <c r="AD4" s="47">
        <v>0.54166666666666596</v>
      </c>
      <c r="AE4" s="47">
        <v>0.75</v>
      </c>
      <c r="AF4" s="47">
        <v>0.875</v>
      </c>
      <c r="AG4" s="48">
        <v>0.95833333333333304</v>
      </c>
    </row>
    <row r="5" spans="1:33" ht="15" thickBot="1" x14ac:dyDescent="0.35">
      <c r="B5" s="24" t="s">
        <v>0</v>
      </c>
      <c r="C5" s="49" t="s">
        <v>22</v>
      </c>
      <c r="D5" s="88" t="s">
        <v>17</v>
      </c>
      <c r="E5" s="46">
        <v>4.0972222222222222E-2</v>
      </c>
      <c r="F5" s="47">
        <v>0.22847222222222099</v>
      </c>
      <c r="G5" s="47">
        <v>0.27013888888888699</v>
      </c>
      <c r="H5" s="47">
        <v>0.33263888888888599</v>
      </c>
      <c r="I5" s="47">
        <v>0.39513888888888898</v>
      </c>
      <c r="J5" s="47">
        <v>0.52013888888888904</v>
      </c>
      <c r="K5" s="47">
        <v>0.58263888888888904</v>
      </c>
      <c r="L5" s="47">
        <v>0.686805555555556</v>
      </c>
      <c r="M5" s="47">
        <v>0.77013888888888904</v>
      </c>
      <c r="N5" s="47">
        <v>0.85347222222222197</v>
      </c>
      <c r="O5" s="47">
        <v>0.95763888888888904</v>
      </c>
      <c r="P5" s="47">
        <v>0.999305555555556</v>
      </c>
      <c r="Q5" s="47">
        <v>4.0972222222222222E-2</v>
      </c>
      <c r="R5" s="47">
        <v>0.22847222222222199</v>
      </c>
      <c r="S5" s="47">
        <v>0.27013888888888898</v>
      </c>
      <c r="T5" s="47">
        <v>0.374305555555556</v>
      </c>
      <c r="U5" s="47">
        <v>0.499305555555556</v>
      </c>
      <c r="V5" s="47">
        <v>0.624305555555556</v>
      </c>
      <c r="W5" s="47">
        <v>0.811805555555556</v>
      </c>
      <c r="X5" s="47">
        <v>0.95763888888888904</v>
      </c>
      <c r="Y5" s="47">
        <v>0.999305555555556</v>
      </c>
      <c r="Z5" s="47">
        <v>4.0972222222222222E-2</v>
      </c>
      <c r="AA5" s="47">
        <v>0.22847222222222199</v>
      </c>
      <c r="AB5" s="47">
        <v>0.311805555555556</v>
      </c>
      <c r="AC5" s="47">
        <v>0.54097222222222197</v>
      </c>
      <c r="AD5" s="47">
        <v>0.749305555555556</v>
      </c>
      <c r="AE5" s="47">
        <v>0.874305555555556</v>
      </c>
      <c r="AF5" s="47">
        <v>0.95763888888888904</v>
      </c>
      <c r="AG5" s="48">
        <v>0.999305555555556</v>
      </c>
    </row>
    <row r="6" spans="1:33" x14ac:dyDescent="0.3">
      <c r="B6" s="126" t="s">
        <v>1</v>
      </c>
      <c r="C6" s="13">
        <f>'1'!A4</f>
        <v>1043</v>
      </c>
      <c r="D6" s="89" t="s">
        <v>24</v>
      </c>
      <c r="E6" s="62">
        <f>90*'7'!E6</f>
        <v>0</v>
      </c>
      <c r="F6" s="63">
        <f>90*'7'!F6</f>
        <v>4.4444444444444446</v>
      </c>
      <c r="G6" s="63">
        <f>90*'7'!G6</f>
        <v>360</v>
      </c>
      <c r="H6" s="63">
        <f>90*'7'!H6</f>
        <v>360</v>
      </c>
      <c r="I6" s="63">
        <f>90*'7'!I6</f>
        <v>280</v>
      </c>
      <c r="J6" s="63">
        <f>90*'7'!J6</f>
        <v>150</v>
      </c>
      <c r="K6" s="63">
        <f>90*'7'!K6</f>
        <v>320</v>
      </c>
      <c r="L6" s="63">
        <f>90*'7'!L6</f>
        <v>172.79999999999998</v>
      </c>
      <c r="M6" s="63">
        <f>90*'7'!M6</f>
        <v>202.5</v>
      </c>
      <c r="N6" s="63">
        <f>90*'7'!N6</f>
        <v>225</v>
      </c>
      <c r="O6" s="63">
        <f>90*'7'!O6</f>
        <v>144</v>
      </c>
      <c r="P6" s="63">
        <f>90*'7'!P6</f>
        <v>270</v>
      </c>
      <c r="Q6" s="63">
        <f>90*'7'!Q6</f>
        <v>0</v>
      </c>
      <c r="R6" s="63">
        <f>90*'7'!R6</f>
        <v>0</v>
      </c>
      <c r="S6" s="63">
        <f>90*'7'!S6</f>
        <v>180</v>
      </c>
      <c r="T6" s="63">
        <f>90*'7'!T6</f>
        <v>129.6</v>
      </c>
      <c r="U6" s="63">
        <f>90*'7'!U6</f>
        <v>120</v>
      </c>
      <c r="V6" s="63">
        <f>90*'7'!V6</f>
        <v>120</v>
      </c>
      <c r="W6" s="63">
        <f>90*'7'!W6</f>
        <v>80</v>
      </c>
      <c r="X6" s="63">
        <f>90*'7'!X6</f>
        <v>73.469387755102048</v>
      </c>
      <c r="Y6" s="63">
        <f>90*'7'!Y6</f>
        <v>270</v>
      </c>
      <c r="Z6" s="63">
        <f>90*'7'!Z6</f>
        <v>0</v>
      </c>
      <c r="AA6" s="63">
        <f>90*'7'!AA6</f>
        <v>0</v>
      </c>
      <c r="AB6" s="63">
        <f>90*'7'!AB6</f>
        <v>90</v>
      </c>
      <c r="AC6" s="63">
        <f>90*'7'!AC6</f>
        <v>50.578512396694215</v>
      </c>
      <c r="AD6" s="63">
        <f>90*'7'!AD6</f>
        <v>54</v>
      </c>
      <c r="AE6" s="63">
        <f>90*'7'!AE6</f>
        <v>90</v>
      </c>
      <c r="AF6" s="63">
        <f>90*'7'!AF6</f>
        <v>135</v>
      </c>
      <c r="AG6" s="64">
        <f>90*'7'!AG6</f>
        <v>270</v>
      </c>
    </row>
    <row r="7" spans="1:33" x14ac:dyDescent="0.3">
      <c r="B7" s="124"/>
      <c r="C7" s="13">
        <f t="shared" ref="C7:C11" si="0">C6</f>
        <v>1043</v>
      </c>
      <c r="D7" s="90" t="s">
        <v>25</v>
      </c>
      <c r="E7" s="52">
        <f>90*'7'!E7</f>
        <v>0</v>
      </c>
      <c r="F7" s="53">
        <f>90*'7'!F7</f>
        <v>22.222222222222218</v>
      </c>
      <c r="G7" s="53">
        <f>90*'7'!G7</f>
        <v>270</v>
      </c>
      <c r="H7" s="53">
        <f>90*'7'!H7</f>
        <v>320</v>
      </c>
      <c r="I7" s="53">
        <f>90*'7'!I7</f>
        <v>280</v>
      </c>
      <c r="J7" s="53">
        <f>90*'7'!J7</f>
        <v>150</v>
      </c>
      <c r="K7" s="53">
        <f>90*'7'!K7</f>
        <v>320</v>
      </c>
      <c r="L7" s="53">
        <f>90*'7'!L7</f>
        <v>172.79999999999998</v>
      </c>
      <c r="M7" s="53">
        <f>90*'7'!M7</f>
        <v>247.5</v>
      </c>
      <c r="N7" s="53">
        <f>90*'7'!N7</f>
        <v>225</v>
      </c>
      <c r="O7" s="53">
        <f>90*'7'!O7</f>
        <v>158.40000000000003</v>
      </c>
      <c r="P7" s="53">
        <f>90*'7'!P7</f>
        <v>180</v>
      </c>
      <c r="Q7" s="53">
        <f>90*'7'!Q7</f>
        <v>0</v>
      </c>
      <c r="R7" s="53">
        <f>90*'7'!R7</f>
        <v>0</v>
      </c>
      <c r="S7" s="53">
        <f>90*'7'!S7</f>
        <v>270</v>
      </c>
      <c r="T7" s="53">
        <f>90*'7'!T7</f>
        <v>144</v>
      </c>
      <c r="U7" s="53">
        <f>90*'7'!U7</f>
        <v>120</v>
      </c>
      <c r="V7" s="53">
        <f>90*'7'!V7</f>
        <v>120</v>
      </c>
      <c r="W7" s="53">
        <f>90*'7'!W7</f>
        <v>62.222222222222221</v>
      </c>
      <c r="X7" s="53">
        <f>90*'7'!X7</f>
        <v>66.122448979591852</v>
      </c>
      <c r="Y7" s="53">
        <f>90*'7'!Y7</f>
        <v>180</v>
      </c>
      <c r="Z7" s="53">
        <f>90*'7'!Z7</f>
        <v>0</v>
      </c>
      <c r="AA7" s="53">
        <f>90*'7'!AA7</f>
        <v>0</v>
      </c>
      <c r="AB7" s="53">
        <f>90*'7'!AB7</f>
        <v>112.5</v>
      </c>
      <c r="AC7" s="53">
        <f>90*'7'!AC7</f>
        <v>50.578512396694215</v>
      </c>
      <c r="AD7" s="53">
        <f>90*'7'!AD7</f>
        <v>54</v>
      </c>
      <c r="AE7" s="53">
        <f>90*'7'!AE7</f>
        <v>90</v>
      </c>
      <c r="AF7" s="53">
        <f>90*'7'!AF7</f>
        <v>135</v>
      </c>
      <c r="AG7" s="54">
        <f>90*'7'!AG7</f>
        <v>180</v>
      </c>
    </row>
    <row r="8" spans="1:33" x14ac:dyDescent="0.3">
      <c r="B8" s="124" t="s">
        <v>2</v>
      </c>
      <c r="C8" s="13">
        <f t="shared" si="0"/>
        <v>1043</v>
      </c>
      <c r="D8" s="90" t="s">
        <v>24</v>
      </c>
      <c r="E8" s="52">
        <f>90*'7'!E8</f>
        <v>0</v>
      </c>
      <c r="F8" s="53">
        <f>90*'7'!F8</f>
        <v>4.4444444444444446</v>
      </c>
      <c r="G8" s="53">
        <f>90*'7'!G8</f>
        <v>360</v>
      </c>
      <c r="H8" s="53">
        <f>90*'7'!H8</f>
        <v>360</v>
      </c>
      <c r="I8" s="53">
        <f>90*'7'!I8</f>
        <v>280</v>
      </c>
      <c r="J8" s="53">
        <f>90*'7'!J8</f>
        <v>150</v>
      </c>
      <c r="K8" s="53">
        <f>90*'7'!K8</f>
        <v>320</v>
      </c>
      <c r="L8" s="53">
        <f>90*'7'!L8</f>
        <v>172.79999999999998</v>
      </c>
      <c r="M8" s="53">
        <f>90*'7'!M8</f>
        <v>202.5</v>
      </c>
      <c r="N8" s="53">
        <f>90*'7'!N8</f>
        <v>225</v>
      </c>
      <c r="O8" s="53">
        <f>90*'7'!O8</f>
        <v>144</v>
      </c>
      <c r="P8" s="53">
        <f>90*'7'!P8</f>
        <v>270</v>
      </c>
      <c r="Q8" s="53">
        <f>90*'7'!Q8</f>
        <v>0</v>
      </c>
      <c r="R8" s="53">
        <f>90*'7'!R8</f>
        <v>0</v>
      </c>
      <c r="S8" s="53">
        <f>90*'7'!S8</f>
        <v>180</v>
      </c>
      <c r="T8" s="53">
        <f>90*'7'!T8</f>
        <v>129.6</v>
      </c>
      <c r="U8" s="53">
        <f>90*'7'!U8</f>
        <v>120</v>
      </c>
      <c r="V8" s="53">
        <f>90*'7'!V8</f>
        <v>120</v>
      </c>
      <c r="W8" s="53">
        <f>90*'7'!W8</f>
        <v>80</v>
      </c>
      <c r="X8" s="53">
        <f>90*'7'!X8</f>
        <v>73.469387755102048</v>
      </c>
      <c r="Y8" s="53">
        <f>90*'7'!Y8</f>
        <v>270</v>
      </c>
      <c r="Z8" s="53">
        <f>90*'7'!Z8</f>
        <v>0</v>
      </c>
      <c r="AA8" s="53">
        <f>90*'7'!AA8</f>
        <v>0</v>
      </c>
      <c r="AB8" s="53">
        <f>90*'7'!AB8</f>
        <v>90</v>
      </c>
      <c r="AC8" s="53">
        <f>90*'7'!AC8</f>
        <v>50.578512396694215</v>
      </c>
      <c r="AD8" s="53">
        <f>90*'7'!AD8</f>
        <v>54</v>
      </c>
      <c r="AE8" s="53">
        <f>90*'7'!AE8</f>
        <v>90</v>
      </c>
      <c r="AF8" s="53">
        <f>90*'7'!AF8</f>
        <v>135</v>
      </c>
      <c r="AG8" s="54">
        <f>90*'7'!AG8</f>
        <v>270</v>
      </c>
    </row>
    <row r="9" spans="1:33" x14ac:dyDescent="0.3">
      <c r="B9" s="124"/>
      <c r="C9" s="13">
        <f t="shared" si="0"/>
        <v>1043</v>
      </c>
      <c r="D9" s="90" t="s">
        <v>25</v>
      </c>
      <c r="E9" s="52">
        <f>90*'7'!E9</f>
        <v>0</v>
      </c>
      <c r="F9" s="53">
        <f>90*'7'!F9</f>
        <v>22.222222222222218</v>
      </c>
      <c r="G9" s="53">
        <f>90*'7'!G9</f>
        <v>270</v>
      </c>
      <c r="H9" s="53">
        <f>90*'7'!H9</f>
        <v>320</v>
      </c>
      <c r="I9" s="53">
        <f>90*'7'!I9</f>
        <v>280</v>
      </c>
      <c r="J9" s="53">
        <f>90*'7'!J9</f>
        <v>150</v>
      </c>
      <c r="K9" s="53">
        <f>90*'7'!K9</f>
        <v>320</v>
      </c>
      <c r="L9" s="53">
        <f>90*'7'!L9</f>
        <v>172.79999999999998</v>
      </c>
      <c r="M9" s="53">
        <f>90*'7'!M9</f>
        <v>247.5</v>
      </c>
      <c r="N9" s="53">
        <f>90*'7'!N9</f>
        <v>225</v>
      </c>
      <c r="O9" s="53">
        <f>90*'7'!O9</f>
        <v>158.40000000000003</v>
      </c>
      <c r="P9" s="53">
        <f>90*'7'!P9</f>
        <v>180</v>
      </c>
      <c r="Q9" s="53">
        <f>90*'7'!Q9</f>
        <v>0</v>
      </c>
      <c r="R9" s="53">
        <f>90*'7'!R9</f>
        <v>0</v>
      </c>
      <c r="S9" s="53">
        <f>90*'7'!S9</f>
        <v>270</v>
      </c>
      <c r="T9" s="53">
        <f>90*'7'!T9</f>
        <v>144</v>
      </c>
      <c r="U9" s="53">
        <f>90*'7'!U9</f>
        <v>120</v>
      </c>
      <c r="V9" s="53">
        <f>90*'7'!V9</f>
        <v>120</v>
      </c>
      <c r="W9" s="53">
        <f>90*'7'!W9</f>
        <v>62.222222222222221</v>
      </c>
      <c r="X9" s="53">
        <f>90*'7'!X9</f>
        <v>66.122448979591852</v>
      </c>
      <c r="Y9" s="53">
        <f>90*'7'!Y9</f>
        <v>180</v>
      </c>
      <c r="Z9" s="53">
        <f>90*'7'!Z9</f>
        <v>0</v>
      </c>
      <c r="AA9" s="53">
        <f>90*'7'!AA9</f>
        <v>0</v>
      </c>
      <c r="AB9" s="53">
        <f>90*'7'!AB9</f>
        <v>112.5</v>
      </c>
      <c r="AC9" s="53">
        <f>90*'7'!AC9</f>
        <v>50.578512396694215</v>
      </c>
      <c r="AD9" s="53">
        <f>90*'7'!AD9</f>
        <v>54</v>
      </c>
      <c r="AE9" s="53">
        <f>90*'7'!AE9</f>
        <v>90</v>
      </c>
      <c r="AF9" s="53">
        <f>90*'7'!AF9</f>
        <v>135</v>
      </c>
      <c r="AG9" s="54">
        <f>90*'7'!AG9</f>
        <v>180</v>
      </c>
    </row>
    <row r="10" spans="1:33" x14ac:dyDescent="0.3">
      <c r="B10" s="124" t="s">
        <v>135</v>
      </c>
      <c r="C10" s="13">
        <f t="shared" si="0"/>
        <v>1043</v>
      </c>
      <c r="D10" s="90" t="s">
        <v>24</v>
      </c>
      <c r="E10" s="56">
        <f>90*'7'!E10</f>
        <v>0</v>
      </c>
      <c r="F10" s="13">
        <f>90*'7'!F10</f>
        <v>0</v>
      </c>
      <c r="G10" s="13">
        <f>90*'7'!G10</f>
        <v>0</v>
      </c>
      <c r="H10" s="13">
        <f>90*'7'!H10</f>
        <v>0</v>
      </c>
      <c r="I10" s="13">
        <f>90*'7'!I10</f>
        <v>0</v>
      </c>
      <c r="J10" s="13">
        <f>90*'7'!J10</f>
        <v>0</v>
      </c>
      <c r="K10" s="13">
        <f>90*'7'!K10</f>
        <v>0</v>
      </c>
      <c r="L10" s="13">
        <f>90*'7'!L10</f>
        <v>0</v>
      </c>
      <c r="M10" s="13">
        <f>90*'7'!M10</f>
        <v>0</v>
      </c>
      <c r="N10" s="13">
        <f>90*'7'!N10</f>
        <v>0</v>
      </c>
      <c r="O10" s="13">
        <f>90*'7'!O10</f>
        <v>0</v>
      </c>
      <c r="P10" s="13">
        <f>90*'7'!P10</f>
        <v>0</v>
      </c>
      <c r="Q10" s="13">
        <f>90*'7'!Q10</f>
        <v>0</v>
      </c>
      <c r="R10" s="13">
        <f>90*'7'!R10</f>
        <v>0</v>
      </c>
      <c r="S10" s="13">
        <f>90*'7'!S10</f>
        <v>0</v>
      </c>
      <c r="T10" s="13">
        <f>90*'7'!T10</f>
        <v>0</v>
      </c>
      <c r="U10" s="13">
        <f>90*'7'!U10</f>
        <v>0</v>
      </c>
      <c r="V10" s="13">
        <f>90*'7'!V10</f>
        <v>0</v>
      </c>
      <c r="W10" s="13">
        <f>90*'7'!W10</f>
        <v>0</v>
      </c>
      <c r="X10" s="13">
        <f>90*'7'!X10</f>
        <v>0</v>
      </c>
      <c r="Y10" s="13">
        <f>90*'7'!Y10</f>
        <v>0</v>
      </c>
      <c r="Z10" s="13">
        <f>90*'7'!Z10</f>
        <v>0</v>
      </c>
      <c r="AA10" s="13">
        <f>90*'7'!AA10</f>
        <v>0</v>
      </c>
      <c r="AB10" s="13">
        <f>90*'7'!AB10</f>
        <v>0</v>
      </c>
      <c r="AC10" s="13">
        <f>90*'7'!AC10</f>
        <v>0</v>
      </c>
      <c r="AD10" s="13">
        <f>90*'7'!AD10</f>
        <v>0</v>
      </c>
      <c r="AE10" s="13">
        <f>90*'7'!AE10</f>
        <v>0</v>
      </c>
      <c r="AF10" s="13">
        <f>90*'7'!AF10</f>
        <v>0</v>
      </c>
      <c r="AG10" s="6">
        <f>90*'7'!AG10</f>
        <v>0</v>
      </c>
    </row>
    <row r="11" spans="1:33" ht="15" thickBot="1" x14ac:dyDescent="0.35">
      <c r="B11" s="125"/>
      <c r="C11" s="57">
        <f t="shared" si="0"/>
        <v>1043</v>
      </c>
      <c r="D11" s="91" t="s">
        <v>25</v>
      </c>
      <c r="E11" s="59">
        <f>90*'7'!E11</f>
        <v>0</v>
      </c>
      <c r="F11" s="57">
        <f>90*'7'!F11</f>
        <v>0</v>
      </c>
      <c r="G11" s="57">
        <f>90*'7'!G11</f>
        <v>0</v>
      </c>
      <c r="H11" s="57">
        <f>90*'7'!H11</f>
        <v>0</v>
      </c>
      <c r="I11" s="57">
        <f>90*'7'!I11</f>
        <v>0</v>
      </c>
      <c r="J11" s="57">
        <f>90*'7'!J11</f>
        <v>0</v>
      </c>
      <c r="K11" s="57">
        <f>90*'7'!K11</f>
        <v>0</v>
      </c>
      <c r="L11" s="57">
        <f>90*'7'!L11</f>
        <v>0</v>
      </c>
      <c r="M11" s="57">
        <f>90*'7'!M11</f>
        <v>0</v>
      </c>
      <c r="N11" s="57">
        <f>90*'7'!N11</f>
        <v>0</v>
      </c>
      <c r="O11" s="57">
        <f>90*'7'!O11</f>
        <v>0</v>
      </c>
      <c r="P11" s="57">
        <f>90*'7'!P11</f>
        <v>0</v>
      </c>
      <c r="Q11" s="57">
        <f>90*'7'!Q11</f>
        <v>0</v>
      </c>
      <c r="R11" s="57">
        <f>90*'7'!R11</f>
        <v>0</v>
      </c>
      <c r="S11" s="57">
        <f>90*'7'!S11</f>
        <v>0</v>
      </c>
      <c r="T11" s="57">
        <f>90*'7'!T11</f>
        <v>0</v>
      </c>
      <c r="U11" s="57">
        <f>90*'7'!U11</f>
        <v>0</v>
      </c>
      <c r="V11" s="57">
        <f>90*'7'!V11</f>
        <v>0</v>
      </c>
      <c r="W11" s="57">
        <f>90*'7'!W11</f>
        <v>0</v>
      </c>
      <c r="X11" s="57">
        <f>90*'7'!X11</f>
        <v>0</v>
      </c>
      <c r="Y11" s="57">
        <f>90*'7'!Y11</f>
        <v>0</v>
      </c>
      <c r="Z11" s="57">
        <f>90*'7'!Z11</f>
        <v>0</v>
      </c>
      <c r="AA11" s="57">
        <f>90*'7'!AA11</f>
        <v>0</v>
      </c>
      <c r="AB11" s="57">
        <f>90*'7'!AB11</f>
        <v>0</v>
      </c>
      <c r="AC11" s="57">
        <f>90*'7'!AC11</f>
        <v>0</v>
      </c>
      <c r="AD11" s="57">
        <f>90*'7'!AD11</f>
        <v>0</v>
      </c>
      <c r="AE11" s="57">
        <f>90*'7'!AE11</f>
        <v>0</v>
      </c>
      <c r="AF11" s="57">
        <f>90*'7'!AF11</f>
        <v>0</v>
      </c>
      <c r="AG11" s="5">
        <f>90*'7'!AG11</f>
        <v>0</v>
      </c>
    </row>
    <row r="12" spans="1:33" x14ac:dyDescent="0.3">
      <c r="B12" s="126" t="s">
        <v>1</v>
      </c>
      <c r="C12" s="13" t="s">
        <v>185</v>
      </c>
      <c r="D12" s="89" t="s">
        <v>24</v>
      </c>
      <c r="E12" s="62">
        <f>90*'7'!E12</f>
        <v>90</v>
      </c>
      <c r="F12" s="63">
        <f>90*'7'!F12</f>
        <v>8.8888888888888893</v>
      </c>
      <c r="G12" s="63">
        <f>90*'7'!G12</f>
        <v>540</v>
      </c>
      <c r="H12" s="63">
        <f>90*'7'!H12</f>
        <v>320</v>
      </c>
      <c r="I12" s="63">
        <f>90*'7'!I12</f>
        <v>280</v>
      </c>
      <c r="J12" s="63">
        <f>90*'7'!J12</f>
        <v>150</v>
      </c>
      <c r="K12" s="63">
        <f>90*'7'!K12</f>
        <v>320</v>
      </c>
      <c r="L12" s="63">
        <f>90*'7'!L12</f>
        <v>158.40000000000003</v>
      </c>
      <c r="M12" s="63">
        <f>90*'7'!M12</f>
        <v>225</v>
      </c>
      <c r="N12" s="63">
        <f>90*'7'!N12</f>
        <v>225</v>
      </c>
      <c r="O12" s="63">
        <f>90*'7'!O12</f>
        <v>172.79999999999998</v>
      </c>
      <c r="P12" s="63">
        <f>90*'7'!P12</f>
        <v>270</v>
      </c>
      <c r="Q12" s="63">
        <f>90*'7'!Q12</f>
        <v>90</v>
      </c>
      <c r="R12" s="63">
        <f>90*'7'!R12</f>
        <v>4.4444444444444446</v>
      </c>
      <c r="S12" s="63">
        <f>90*'7'!S12</f>
        <v>270</v>
      </c>
      <c r="T12" s="63">
        <f>90*'7'!T12</f>
        <v>144</v>
      </c>
      <c r="U12" s="63">
        <f>90*'7'!U12</f>
        <v>120</v>
      </c>
      <c r="V12" s="63">
        <f>90*'7'!V12</f>
        <v>120</v>
      </c>
      <c r="W12" s="63">
        <f>90*'7'!W12</f>
        <v>80</v>
      </c>
      <c r="X12" s="63">
        <f>90*'7'!X12</f>
        <v>102.85714285714285</v>
      </c>
      <c r="Y12" s="63">
        <f>90*'7'!Y12</f>
        <v>270</v>
      </c>
      <c r="Z12" s="63">
        <f>90*'7'!Z12</f>
        <v>90</v>
      </c>
      <c r="AA12" s="63">
        <f>90*'7'!AA12</f>
        <v>4.4444444444444446</v>
      </c>
      <c r="AB12" s="63">
        <f>90*'7'!AB12</f>
        <v>90</v>
      </c>
      <c r="AC12" s="63">
        <f>90*'7'!AC12</f>
        <v>59.504132231404952</v>
      </c>
      <c r="AD12" s="63">
        <f>90*'7'!AD12</f>
        <v>72</v>
      </c>
      <c r="AE12" s="63">
        <f>90*'7'!AE12</f>
        <v>120</v>
      </c>
      <c r="AF12" s="63">
        <f>90*'7'!AF12</f>
        <v>135</v>
      </c>
      <c r="AG12" s="64">
        <f>90*'7'!AG12</f>
        <v>180</v>
      </c>
    </row>
    <row r="13" spans="1:33" x14ac:dyDescent="0.3">
      <c r="B13" s="124"/>
      <c r="C13" s="13" t="s">
        <v>185</v>
      </c>
      <c r="D13" s="90" t="s">
        <v>25</v>
      </c>
      <c r="E13" s="52">
        <f>90*'7'!E13</f>
        <v>0</v>
      </c>
      <c r="F13" s="53">
        <f>90*'7'!F13</f>
        <v>0</v>
      </c>
      <c r="G13" s="53">
        <f>90*'7'!G13</f>
        <v>0</v>
      </c>
      <c r="H13" s="53">
        <f>90*'7'!H13</f>
        <v>0</v>
      </c>
      <c r="I13" s="53">
        <f>90*'7'!I13</f>
        <v>0</v>
      </c>
      <c r="J13" s="53">
        <f>90*'7'!J13</f>
        <v>0</v>
      </c>
      <c r="K13" s="53">
        <f>90*'7'!K13</f>
        <v>0</v>
      </c>
      <c r="L13" s="53">
        <f>90*'7'!L13</f>
        <v>0</v>
      </c>
      <c r="M13" s="53">
        <f>90*'7'!M13</f>
        <v>0</v>
      </c>
      <c r="N13" s="53">
        <f>90*'7'!N13</f>
        <v>0</v>
      </c>
      <c r="O13" s="53">
        <f>90*'7'!O13</f>
        <v>0</v>
      </c>
      <c r="P13" s="53">
        <f>90*'7'!P13</f>
        <v>0</v>
      </c>
      <c r="Q13" s="53">
        <f>90*'7'!Q13</f>
        <v>0</v>
      </c>
      <c r="R13" s="53">
        <f>90*'7'!R13</f>
        <v>0</v>
      </c>
      <c r="S13" s="53">
        <f>90*'7'!S13</f>
        <v>0</v>
      </c>
      <c r="T13" s="53">
        <f>90*'7'!T13</f>
        <v>0</v>
      </c>
      <c r="U13" s="53">
        <f>90*'7'!U13</f>
        <v>0</v>
      </c>
      <c r="V13" s="53">
        <f>90*'7'!V13</f>
        <v>0</v>
      </c>
      <c r="W13" s="53">
        <f>90*'7'!W13</f>
        <v>0</v>
      </c>
      <c r="X13" s="53">
        <f>90*'7'!X13</f>
        <v>0</v>
      </c>
      <c r="Y13" s="53">
        <f>90*'7'!Y13</f>
        <v>0</v>
      </c>
      <c r="Z13" s="53">
        <f>90*'7'!Z13</f>
        <v>0</v>
      </c>
      <c r="AA13" s="53">
        <f>90*'7'!AA13</f>
        <v>0</v>
      </c>
      <c r="AB13" s="53">
        <f>90*'7'!AB13</f>
        <v>0</v>
      </c>
      <c r="AC13" s="53">
        <f>90*'7'!AC13</f>
        <v>0</v>
      </c>
      <c r="AD13" s="53">
        <f>90*'7'!AD13</f>
        <v>0</v>
      </c>
      <c r="AE13" s="53">
        <f>90*'7'!AE13</f>
        <v>0</v>
      </c>
      <c r="AF13" s="53">
        <f>90*'7'!AF13</f>
        <v>0</v>
      </c>
      <c r="AG13" s="54">
        <f>90*'7'!AG13</f>
        <v>0</v>
      </c>
    </row>
    <row r="14" spans="1:33" x14ac:dyDescent="0.3">
      <c r="B14" s="124" t="s">
        <v>2</v>
      </c>
      <c r="C14" s="13" t="s">
        <v>185</v>
      </c>
      <c r="D14" s="90" t="s">
        <v>24</v>
      </c>
      <c r="E14" s="52">
        <f>90*'7'!E14</f>
        <v>90</v>
      </c>
      <c r="F14" s="53">
        <f>90*'7'!F14</f>
        <v>8.8888888888888893</v>
      </c>
      <c r="G14" s="53">
        <f>90*'7'!G14</f>
        <v>540</v>
      </c>
      <c r="H14" s="53">
        <f>90*'7'!H14</f>
        <v>320</v>
      </c>
      <c r="I14" s="53">
        <f>90*'7'!I14</f>
        <v>280</v>
      </c>
      <c r="J14" s="53">
        <f>90*'7'!J14</f>
        <v>150</v>
      </c>
      <c r="K14" s="53">
        <f>90*'7'!K14</f>
        <v>320</v>
      </c>
      <c r="L14" s="53">
        <f>90*'7'!L14</f>
        <v>158.40000000000003</v>
      </c>
      <c r="M14" s="53">
        <f>90*'7'!M14</f>
        <v>225</v>
      </c>
      <c r="N14" s="53">
        <f>90*'7'!N14</f>
        <v>225</v>
      </c>
      <c r="O14" s="53">
        <f>90*'7'!O14</f>
        <v>172.79999999999998</v>
      </c>
      <c r="P14" s="53">
        <f>90*'7'!P14</f>
        <v>270</v>
      </c>
      <c r="Q14" s="53">
        <f>90*'7'!Q14</f>
        <v>90</v>
      </c>
      <c r="R14" s="53">
        <f>90*'7'!R14</f>
        <v>4.4444444444444446</v>
      </c>
      <c r="S14" s="53">
        <f>90*'7'!S14</f>
        <v>270</v>
      </c>
      <c r="T14" s="53">
        <f>90*'7'!T14</f>
        <v>144</v>
      </c>
      <c r="U14" s="53">
        <f>90*'7'!U14</f>
        <v>120</v>
      </c>
      <c r="V14" s="53">
        <f>90*'7'!V14</f>
        <v>120</v>
      </c>
      <c r="W14" s="53">
        <f>90*'7'!W14</f>
        <v>80</v>
      </c>
      <c r="X14" s="53">
        <f>90*'7'!X14</f>
        <v>102.85714285714285</v>
      </c>
      <c r="Y14" s="53">
        <f>90*'7'!Y14</f>
        <v>270</v>
      </c>
      <c r="Z14" s="53">
        <f>90*'7'!Z14</f>
        <v>90</v>
      </c>
      <c r="AA14" s="53">
        <f>90*'7'!AA14</f>
        <v>4.4444444444444446</v>
      </c>
      <c r="AB14" s="53">
        <f>90*'7'!AB14</f>
        <v>90</v>
      </c>
      <c r="AC14" s="53">
        <f>90*'7'!AC14</f>
        <v>59.504132231404952</v>
      </c>
      <c r="AD14" s="53">
        <f>90*'7'!AD14</f>
        <v>72</v>
      </c>
      <c r="AE14" s="53">
        <f>90*'7'!AE14</f>
        <v>120</v>
      </c>
      <c r="AF14" s="53">
        <f>90*'7'!AF14</f>
        <v>135</v>
      </c>
      <c r="AG14" s="54">
        <f>90*'7'!AG14</f>
        <v>180</v>
      </c>
    </row>
    <row r="15" spans="1:33" x14ac:dyDescent="0.3">
      <c r="B15" s="124"/>
      <c r="C15" s="13" t="s">
        <v>185</v>
      </c>
      <c r="D15" s="90" t="s">
        <v>25</v>
      </c>
      <c r="E15" s="52">
        <f>90*'7'!E15</f>
        <v>0</v>
      </c>
      <c r="F15" s="53">
        <f>90*'7'!F15</f>
        <v>0</v>
      </c>
      <c r="G15" s="53">
        <f>90*'7'!G15</f>
        <v>0</v>
      </c>
      <c r="H15" s="53">
        <f>90*'7'!H15</f>
        <v>0</v>
      </c>
      <c r="I15" s="53">
        <f>90*'7'!I15</f>
        <v>0</v>
      </c>
      <c r="J15" s="53">
        <f>90*'7'!J15</f>
        <v>0</v>
      </c>
      <c r="K15" s="53">
        <f>90*'7'!K15</f>
        <v>0</v>
      </c>
      <c r="L15" s="53">
        <f>90*'7'!L15</f>
        <v>0</v>
      </c>
      <c r="M15" s="53">
        <f>90*'7'!M15</f>
        <v>0</v>
      </c>
      <c r="N15" s="53">
        <f>90*'7'!N15</f>
        <v>0</v>
      </c>
      <c r="O15" s="53">
        <f>90*'7'!O15</f>
        <v>0</v>
      </c>
      <c r="P15" s="53">
        <f>90*'7'!P15</f>
        <v>0</v>
      </c>
      <c r="Q15" s="53">
        <f>90*'7'!Q15</f>
        <v>0</v>
      </c>
      <c r="R15" s="53">
        <f>90*'7'!R15</f>
        <v>0</v>
      </c>
      <c r="S15" s="53">
        <f>90*'7'!S15</f>
        <v>0</v>
      </c>
      <c r="T15" s="53">
        <f>90*'7'!T15</f>
        <v>0</v>
      </c>
      <c r="U15" s="53">
        <f>90*'7'!U15</f>
        <v>0</v>
      </c>
      <c r="V15" s="53">
        <f>90*'7'!V15</f>
        <v>0</v>
      </c>
      <c r="W15" s="53">
        <f>90*'7'!W15</f>
        <v>0</v>
      </c>
      <c r="X15" s="53">
        <f>90*'7'!X15</f>
        <v>0</v>
      </c>
      <c r="Y15" s="53">
        <f>90*'7'!Y15</f>
        <v>0</v>
      </c>
      <c r="Z15" s="53">
        <f>90*'7'!Z15</f>
        <v>0</v>
      </c>
      <c r="AA15" s="53">
        <f>90*'7'!AA15</f>
        <v>0</v>
      </c>
      <c r="AB15" s="53">
        <f>90*'7'!AB15</f>
        <v>0</v>
      </c>
      <c r="AC15" s="53">
        <f>90*'7'!AC15</f>
        <v>0</v>
      </c>
      <c r="AD15" s="53">
        <f>90*'7'!AD15</f>
        <v>0</v>
      </c>
      <c r="AE15" s="53">
        <f>90*'7'!AE15</f>
        <v>0</v>
      </c>
      <c r="AF15" s="53">
        <f>90*'7'!AF15</f>
        <v>0</v>
      </c>
      <c r="AG15" s="54">
        <f>90*'7'!AG15</f>
        <v>0</v>
      </c>
    </row>
    <row r="16" spans="1:33" x14ac:dyDescent="0.3">
      <c r="B16" s="124" t="s">
        <v>135</v>
      </c>
      <c r="C16" s="13" t="s">
        <v>185</v>
      </c>
      <c r="D16" s="90" t="s">
        <v>24</v>
      </c>
      <c r="E16" s="56">
        <f>90*'7'!E16</f>
        <v>0</v>
      </c>
      <c r="F16" s="13">
        <f>90*'7'!F16</f>
        <v>0</v>
      </c>
      <c r="G16" s="13">
        <f>90*'7'!G16</f>
        <v>0</v>
      </c>
      <c r="H16" s="13">
        <f>90*'7'!H16</f>
        <v>0</v>
      </c>
      <c r="I16" s="13">
        <f>90*'7'!I16</f>
        <v>0</v>
      </c>
      <c r="J16" s="13">
        <f>90*'7'!J16</f>
        <v>0</v>
      </c>
      <c r="K16" s="13">
        <f>90*'7'!K16</f>
        <v>0</v>
      </c>
      <c r="L16" s="13">
        <f>90*'7'!L16</f>
        <v>0</v>
      </c>
      <c r="M16" s="13">
        <f>90*'7'!M16</f>
        <v>0</v>
      </c>
      <c r="N16" s="13">
        <f>90*'7'!N16</f>
        <v>0</v>
      </c>
      <c r="O16" s="13">
        <f>90*'7'!O16</f>
        <v>0</v>
      </c>
      <c r="P16" s="13">
        <f>90*'7'!P16</f>
        <v>0</v>
      </c>
      <c r="Q16" s="13">
        <f>90*'7'!Q16</f>
        <v>0</v>
      </c>
      <c r="R16" s="13">
        <f>90*'7'!R16</f>
        <v>0</v>
      </c>
      <c r="S16" s="13">
        <f>90*'7'!S16</f>
        <v>0</v>
      </c>
      <c r="T16" s="13">
        <f>90*'7'!T16</f>
        <v>0</v>
      </c>
      <c r="U16" s="13">
        <f>90*'7'!U16</f>
        <v>0</v>
      </c>
      <c r="V16" s="13">
        <f>90*'7'!V16</f>
        <v>0</v>
      </c>
      <c r="W16" s="13">
        <f>90*'7'!W16</f>
        <v>0</v>
      </c>
      <c r="X16" s="13">
        <f>90*'7'!X16</f>
        <v>0</v>
      </c>
      <c r="Y16" s="13">
        <f>90*'7'!Y16</f>
        <v>0</v>
      </c>
      <c r="Z16" s="13">
        <f>90*'7'!Z16</f>
        <v>0</v>
      </c>
      <c r="AA16" s="13">
        <f>90*'7'!AA16</f>
        <v>0</v>
      </c>
      <c r="AB16" s="13">
        <f>90*'7'!AB16</f>
        <v>0</v>
      </c>
      <c r="AC16" s="13">
        <f>90*'7'!AC16</f>
        <v>0</v>
      </c>
      <c r="AD16" s="13">
        <f>90*'7'!AD16</f>
        <v>0</v>
      </c>
      <c r="AE16" s="13">
        <f>90*'7'!AE16</f>
        <v>0</v>
      </c>
      <c r="AF16" s="13">
        <f>90*'7'!AF16</f>
        <v>0</v>
      </c>
      <c r="AG16" s="6">
        <f>90*'7'!AG16</f>
        <v>0</v>
      </c>
    </row>
    <row r="17" spans="2:33" ht="15" thickBot="1" x14ac:dyDescent="0.35">
      <c r="B17" s="125"/>
      <c r="C17" s="57" t="s">
        <v>185</v>
      </c>
      <c r="D17" s="91" t="s">
        <v>25</v>
      </c>
      <c r="E17" s="59">
        <f>90*'7'!E17</f>
        <v>0</v>
      </c>
      <c r="F17" s="57">
        <f>90*'7'!F17</f>
        <v>0</v>
      </c>
      <c r="G17" s="57">
        <f>90*'7'!G17</f>
        <v>0</v>
      </c>
      <c r="H17" s="57">
        <f>90*'7'!H17</f>
        <v>0</v>
      </c>
      <c r="I17" s="57">
        <f>90*'7'!I17</f>
        <v>0</v>
      </c>
      <c r="J17" s="57">
        <f>90*'7'!J17</f>
        <v>0</v>
      </c>
      <c r="K17" s="57">
        <f>90*'7'!K17</f>
        <v>0</v>
      </c>
      <c r="L17" s="57">
        <f>90*'7'!L17</f>
        <v>0</v>
      </c>
      <c r="M17" s="57">
        <f>90*'7'!M17</f>
        <v>0</v>
      </c>
      <c r="N17" s="57">
        <f>90*'7'!N17</f>
        <v>0</v>
      </c>
      <c r="O17" s="57">
        <f>90*'7'!O17</f>
        <v>0</v>
      </c>
      <c r="P17" s="57">
        <f>90*'7'!P17</f>
        <v>0</v>
      </c>
      <c r="Q17" s="57">
        <f>90*'7'!Q17</f>
        <v>0</v>
      </c>
      <c r="R17" s="57">
        <f>90*'7'!R17</f>
        <v>0</v>
      </c>
      <c r="S17" s="57">
        <f>90*'7'!S17</f>
        <v>0</v>
      </c>
      <c r="T17" s="57">
        <f>90*'7'!T17</f>
        <v>0</v>
      </c>
      <c r="U17" s="57">
        <f>90*'7'!U17</f>
        <v>0</v>
      </c>
      <c r="V17" s="57">
        <f>90*'7'!V17</f>
        <v>0</v>
      </c>
      <c r="W17" s="57">
        <f>90*'7'!W17</f>
        <v>0</v>
      </c>
      <c r="X17" s="57">
        <f>90*'7'!X17</f>
        <v>0</v>
      </c>
      <c r="Y17" s="57">
        <f>90*'7'!Y17</f>
        <v>0</v>
      </c>
      <c r="Z17" s="57">
        <f>90*'7'!Z17</f>
        <v>0</v>
      </c>
      <c r="AA17" s="57">
        <f>90*'7'!AA17</f>
        <v>0</v>
      </c>
      <c r="AB17" s="57">
        <f>90*'7'!AB17</f>
        <v>0</v>
      </c>
      <c r="AC17" s="57">
        <f>90*'7'!AC17</f>
        <v>0</v>
      </c>
      <c r="AD17" s="57">
        <f>90*'7'!AD17</f>
        <v>0</v>
      </c>
      <c r="AE17" s="57">
        <f>90*'7'!AE17</f>
        <v>0</v>
      </c>
      <c r="AF17" s="57">
        <f>90*'7'!AF17</f>
        <v>0</v>
      </c>
      <c r="AG17" s="5">
        <f>90*'7'!AG17</f>
        <v>0</v>
      </c>
    </row>
    <row r="18" spans="2:33" ht="15" thickBot="1" x14ac:dyDescent="0.35"/>
    <row r="19" spans="2:33" x14ac:dyDescent="0.3">
      <c r="B19" s="126" t="s">
        <v>1</v>
      </c>
      <c r="C19" s="13">
        <f>C6</f>
        <v>1043</v>
      </c>
      <c r="D19" s="51" t="s">
        <v>24</v>
      </c>
      <c r="E19" s="62">
        <v>0</v>
      </c>
      <c r="F19" s="63">
        <v>20</v>
      </c>
      <c r="G19" s="63">
        <v>360</v>
      </c>
      <c r="H19" s="63">
        <v>540</v>
      </c>
      <c r="I19" s="63">
        <v>420</v>
      </c>
      <c r="J19" s="63">
        <v>450</v>
      </c>
      <c r="K19" s="63">
        <v>480</v>
      </c>
      <c r="L19" s="63">
        <v>432</v>
      </c>
      <c r="M19" s="63">
        <v>405</v>
      </c>
      <c r="N19" s="63">
        <v>450</v>
      </c>
      <c r="O19" s="63">
        <v>360</v>
      </c>
      <c r="P19" s="63">
        <v>270</v>
      </c>
      <c r="Q19" s="63">
        <v>0</v>
      </c>
      <c r="R19" s="63">
        <v>0</v>
      </c>
      <c r="S19" s="63">
        <v>180</v>
      </c>
      <c r="T19" s="63">
        <v>324</v>
      </c>
      <c r="U19" s="63">
        <v>360</v>
      </c>
      <c r="V19" s="63">
        <v>360</v>
      </c>
      <c r="W19" s="63">
        <v>360</v>
      </c>
      <c r="X19" s="63">
        <v>257.14285714285722</v>
      </c>
      <c r="Y19" s="63">
        <v>270</v>
      </c>
      <c r="Z19" s="63">
        <v>0</v>
      </c>
      <c r="AA19" s="63">
        <v>0</v>
      </c>
      <c r="AB19" s="63">
        <v>180</v>
      </c>
      <c r="AC19" s="63">
        <v>278.18181818181819</v>
      </c>
      <c r="AD19" s="63">
        <v>270</v>
      </c>
      <c r="AE19" s="63">
        <v>270</v>
      </c>
      <c r="AF19" s="63">
        <v>270</v>
      </c>
      <c r="AG19" s="64">
        <v>270</v>
      </c>
    </row>
    <row r="20" spans="2:33" x14ac:dyDescent="0.3">
      <c r="B20" s="124"/>
      <c r="C20" s="13">
        <f>C7</f>
        <v>1043</v>
      </c>
      <c r="D20" s="55" t="s">
        <v>25</v>
      </c>
      <c r="E20" s="52">
        <v>0</v>
      </c>
      <c r="F20" s="53">
        <v>100</v>
      </c>
      <c r="G20" s="53">
        <v>270</v>
      </c>
      <c r="H20" s="53">
        <v>480</v>
      </c>
      <c r="I20" s="53">
        <v>420</v>
      </c>
      <c r="J20" s="53">
        <v>450</v>
      </c>
      <c r="K20" s="53">
        <v>480</v>
      </c>
      <c r="L20" s="53">
        <v>432</v>
      </c>
      <c r="M20" s="53">
        <v>495</v>
      </c>
      <c r="N20" s="53">
        <v>450</v>
      </c>
      <c r="O20" s="53">
        <v>396</v>
      </c>
      <c r="P20" s="53">
        <v>180</v>
      </c>
      <c r="Q20" s="53">
        <v>0</v>
      </c>
      <c r="R20" s="53">
        <v>0</v>
      </c>
      <c r="S20" s="53">
        <v>270</v>
      </c>
      <c r="T20" s="53">
        <v>360</v>
      </c>
      <c r="U20" s="53">
        <v>360</v>
      </c>
      <c r="V20" s="53">
        <v>360</v>
      </c>
      <c r="W20" s="53">
        <v>280</v>
      </c>
      <c r="X20" s="53">
        <v>231.42857142857139</v>
      </c>
      <c r="Y20" s="53">
        <v>180</v>
      </c>
      <c r="Z20" s="53">
        <v>0</v>
      </c>
      <c r="AA20" s="53">
        <v>0</v>
      </c>
      <c r="AB20" s="53">
        <v>225</v>
      </c>
      <c r="AC20" s="53">
        <v>278.18181818181819</v>
      </c>
      <c r="AD20" s="53">
        <v>270</v>
      </c>
      <c r="AE20" s="53">
        <v>270</v>
      </c>
      <c r="AF20" s="53">
        <v>270</v>
      </c>
      <c r="AG20" s="54">
        <v>180</v>
      </c>
    </row>
    <row r="21" spans="2:33" x14ac:dyDescent="0.3">
      <c r="B21" s="124" t="s">
        <v>2</v>
      </c>
      <c r="C21" s="13">
        <f>C8</f>
        <v>1043</v>
      </c>
      <c r="D21" s="55" t="s">
        <v>24</v>
      </c>
      <c r="E21" s="52">
        <v>0</v>
      </c>
      <c r="F21" s="53">
        <v>20</v>
      </c>
      <c r="G21" s="53">
        <v>360</v>
      </c>
      <c r="H21" s="53">
        <v>540</v>
      </c>
      <c r="I21" s="53">
        <v>420</v>
      </c>
      <c r="J21" s="53">
        <v>450</v>
      </c>
      <c r="K21" s="53">
        <v>480</v>
      </c>
      <c r="L21" s="53">
        <v>432</v>
      </c>
      <c r="M21" s="53">
        <v>405</v>
      </c>
      <c r="N21" s="53">
        <v>450</v>
      </c>
      <c r="O21" s="53">
        <v>360</v>
      </c>
      <c r="P21" s="53">
        <v>270</v>
      </c>
      <c r="Q21" s="53">
        <v>0</v>
      </c>
      <c r="R21" s="53">
        <v>0</v>
      </c>
      <c r="S21" s="53">
        <v>180</v>
      </c>
      <c r="T21" s="53">
        <v>324</v>
      </c>
      <c r="U21" s="53">
        <v>360</v>
      </c>
      <c r="V21" s="53">
        <v>360</v>
      </c>
      <c r="W21" s="53">
        <v>360</v>
      </c>
      <c r="X21" s="53">
        <v>257.14285714285722</v>
      </c>
      <c r="Y21" s="53">
        <v>270</v>
      </c>
      <c r="Z21" s="53">
        <v>0</v>
      </c>
      <c r="AA21" s="53">
        <v>0</v>
      </c>
      <c r="AB21" s="53">
        <v>180</v>
      </c>
      <c r="AC21" s="53">
        <v>278.18181818181819</v>
      </c>
      <c r="AD21" s="53">
        <v>270</v>
      </c>
      <c r="AE21" s="53">
        <v>270</v>
      </c>
      <c r="AF21" s="53">
        <v>270</v>
      </c>
      <c r="AG21" s="54">
        <v>270</v>
      </c>
    </row>
    <row r="22" spans="2:33" x14ac:dyDescent="0.3">
      <c r="B22" s="124"/>
      <c r="C22" s="13">
        <f>C9</f>
        <v>1043</v>
      </c>
      <c r="D22" s="55" t="s">
        <v>25</v>
      </c>
      <c r="E22" s="52">
        <v>0</v>
      </c>
      <c r="F22" s="53">
        <v>100</v>
      </c>
      <c r="G22" s="53">
        <v>270</v>
      </c>
      <c r="H22" s="53">
        <v>480</v>
      </c>
      <c r="I22" s="53">
        <v>420</v>
      </c>
      <c r="J22" s="53">
        <v>450</v>
      </c>
      <c r="K22" s="53">
        <v>480</v>
      </c>
      <c r="L22" s="53">
        <v>432</v>
      </c>
      <c r="M22" s="53">
        <v>495</v>
      </c>
      <c r="N22" s="53">
        <v>450</v>
      </c>
      <c r="O22" s="53">
        <v>396</v>
      </c>
      <c r="P22" s="53">
        <v>180</v>
      </c>
      <c r="Q22" s="53">
        <v>0</v>
      </c>
      <c r="R22" s="53">
        <v>0</v>
      </c>
      <c r="S22" s="53">
        <v>270</v>
      </c>
      <c r="T22" s="53">
        <v>360</v>
      </c>
      <c r="U22" s="53">
        <v>360</v>
      </c>
      <c r="V22" s="53">
        <v>360</v>
      </c>
      <c r="W22" s="53">
        <v>280</v>
      </c>
      <c r="X22" s="53">
        <v>231.42857142857139</v>
      </c>
      <c r="Y22" s="53">
        <v>180</v>
      </c>
      <c r="Z22" s="53">
        <v>0</v>
      </c>
      <c r="AA22" s="53">
        <v>0</v>
      </c>
      <c r="AB22" s="53">
        <v>225</v>
      </c>
      <c r="AC22" s="53">
        <v>278.18181818181819</v>
      </c>
      <c r="AD22" s="53">
        <v>270</v>
      </c>
      <c r="AE22" s="53">
        <v>270</v>
      </c>
      <c r="AF22" s="53">
        <v>270</v>
      </c>
      <c r="AG22" s="54">
        <v>180</v>
      </c>
    </row>
    <row r="23" spans="2:33" x14ac:dyDescent="0.3">
      <c r="B23" s="124" t="s">
        <v>135</v>
      </c>
      <c r="C23" s="13">
        <f>C10</f>
        <v>1043</v>
      </c>
      <c r="D23" s="55" t="s">
        <v>24</v>
      </c>
      <c r="E23" s="56">
        <f>E21-E19</f>
        <v>0</v>
      </c>
      <c r="F23" s="13">
        <f t="shared" ref="F23:AG23" si="1">F21-F19</f>
        <v>0</v>
      </c>
      <c r="G23" s="13">
        <f t="shared" si="1"/>
        <v>0</v>
      </c>
      <c r="H23" s="13">
        <f t="shared" si="1"/>
        <v>0</v>
      </c>
      <c r="I23" s="13">
        <f t="shared" si="1"/>
        <v>0</v>
      </c>
      <c r="J23" s="13">
        <f t="shared" si="1"/>
        <v>0</v>
      </c>
      <c r="K23" s="13">
        <f t="shared" si="1"/>
        <v>0</v>
      </c>
      <c r="L23" s="13">
        <f t="shared" si="1"/>
        <v>0</v>
      </c>
      <c r="M23" s="13">
        <f t="shared" si="1"/>
        <v>0</v>
      </c>
      <c r="N23" s="13">
        <f t="shared" si="1"/>
        <v>0</v>
      </c>
      <c r="O23" s="13">
        <f t="shared" si="1"/>
        <v>0</v>
      </c>
      <c r="P23" s="13">
        <f t="shared" si="1"/>
        <v>0</v>
      </c>
      <c r="Q23" s="13">
        <f t="shared" si="1"/>
        <v>0</v>
      </c>
      <c r="R23" s="13">
        <f t="shared" si="1"/>
        <v>0</v>
      </c>
      <c r="S23" s="13">
        <f t="shared" si="1"/>
        <v>0</v>
      </c>
      <c r="T23" s="13">
        <f t="shared" si="1"/>
        <v>0</v>
      </c>
      <c r="U23" s="13">
        <f t="shared" si="1"/>
        <v>0</v>
      </c>
      <c r="V23" s="13">
        <f t="shared" si="1"/>
        <v>0</v>
      </c>
      <c r="W23" s="13">
        <f t="shared" si="1"/>
        <v>0</v>
      </c>
      <c r="X23" s="13">
        <f t="shared" si="1"/>
        <v>0</v>
      </c>
      <c r="Y23" s="13">
        <f t="shared" si="1"/>
        <v>0</v>
      </c>
      <c r="Z23" s="13">
        <f t="shared" si="1"/>
        <v>0</v>
      </c>
      <c r="AA23" s="13">
        <f t="shared" si="1"/>
        <v>0</v>
      </c>
      <c r="AB23" s="13">
        <f t="shared" si="1"/>
        <v>0</v>
      </c>
      <c r="AC23" s="13">
        <f t="shared" si="1"/>
        <v>0</v>
      </c>
      <c r="AD23" s="13">
        <f t="shared" si="1"/>
        <v>0</v>
      </c>
      <c r="AE23" s="13">
        <f t="shared" si="1"/>
        <v>0</v>
      </c>
      <c r="AF23" s="13">
        <f t="shared" si="1"/>
        <v>0</v>
      </c>
      <c r="AG23" s="6">
        <f t="shared" si="1"/>
        <v>0</v>
      </c>
    </row>
    <row r="24" spans="2:33" ht="15" thickBot="1" x14ac:dyDescent="0.35">
      <c r="B24" s="125"/>
      <c r="C24" s="13">
        <f>C11</f>
        <v>1043</v>
      </c>
      <c r="D24" s="58" t="s">
        <v>25</v>
      </c>
      <c r="E24" s="59">
        <f>E22-E20</f>
        <v>0</v>
      </c>
      <c r="F24" s="57">
        <f t="shared" ref="F24:AG24" si="2">F22-F20</f>
        <v>0</v>
      </c>
      <c r="G24" s="57">
        <f t="shared" si="2"/>
        <v>0</v>
      </c>
      <c r="H24" s="57">
        <f t="shared" si="2"/>
        <v>0</v>
      </c>
      <c r="I24" s="57">
        <f t="shared" si="2"/>
        <v>0</v>
      </c>
      <c r="J24" s="57">
        <f t="shared" si="2"/>
        <v>0</v>
      </c>
      <c r="K24" s="57">
        <f t="shared" si="2"/>
        <v>0</v>
      </c>
      <c r="L24" s="57">
        <f t="shared" si="2"/>
        <v>0</v>
      </c>
      <c r="M24" s="57">
        <f t="shared" si="2"/>
        <v>0</v>
      </c>
      <c r="N24" s="57">
        <f t="shared" si="2"/>
        <v>0</v>
      </c>
      <c r="O24" s="57">
        <f t="shared" si="2"/>
        <v>0</v>
      </c>
      <c r="P24" s="57">
        <f t="shared" si="2"/>
        <v>0</v>
      </c>
      <c r="Q24" s="57">
        <f t="shared" si="2"/>
        <v>0</v>
      </c>
      <c r="R24" s="57">
        <f t="shared" si="2"/>
        <v>0</v>
      </c>
      <c r="S24" s="57">
        <f t="shared" si="2"/>
        <v>0</v>
      </c>
      <c r="T24" s="57">
        <f t="shared" si="2"/>
        <v>0</v>
      </c>
      <c r="U24" s="57">
        <f t="shared" si="2"/>
        <v>0</v>
      </c>
      <c r="V24" s="57">
        <f t="shared" si="2"/>
        <v>0</v>
      </c>
      <c r="W24" s="57">
        <f t="shared" si="2"/>
        <v>0</v>
      </c>
      <c r="X24" s="57">
        <f t="shared" si="2"/>
        <v>0</v>
      </c>
      <c r="Y24" s="57">
        <f t="shared" si="2"/>
        <v>0</v>
      </c>
      <c r="Z24" s="57">
        <f t="shared" si="2"/>
        <v>0</v>
      </c>
      <c r="AA24" s="57">
        <f t="shared" si="2"/>
        <v>0</v>
      </c>
      <c r="AB24" s="57">
        <f t="shared" si="2"/>
        <v>0</v>
      </c>
      <c r="AC24" s="57">
        <f t="shared" si="2"/>
        <v>0</v>
      </c>
      <c r="AD24" s="57">
        <f t="shared" si="2"/>
        <v>0</v>
      </c>
      <c r="AE24" s="57">
        <f t="shared" si="2"/>
        <v>0</v>
      </c>
      <c r="AF24" s="57">
        <f t="shared" si="2"/>
        <v>0</v>
      </c>
      <c r="AG24" s="5">
        <f t="shared" si="2"/>
        <v>0</v>
      </c>
    </row>
    <row r="25" spans="2:33" x14ac:dyDescent="0.3">
      <c r="B25" s="126" t="s">
        <v>1</v>
      </c>
      <c r="C25" s="13" t="str">
        <f>C12</f>
        <v>1043c</v>
      </c>
      <c r="D25" s="51" t="s">
        <v>24</v>
      </c>
      <c r="E25" s="62">
        <v>90</v>
      </c>
      <c r="F25" s="63">
        <v>40</v>
      </c>
      <c r="G25" s="63">
        <v>540</v>
      </c>
      <c r="H25" s="63">
        <v>480</v>
      </c>
      <c r="I25" s="63">
        <v>420</v>
      </c>
      <c r="J25" s="63">
        <v>450</v>
      </c>
      <c r="K25" s="63">
        <v>480</v>
      </c>
      <c r="L25" s="63">
        <v>396</v>
      </c>
      <c r="M25" s="63">
        <v>450</v>
      </c>
      <c r="N25" s="63">
        <v>450</v>
      </c>
      <c r="O25" s="63">
        <v>432</v>
      </c>
      <c r="P25" s="63">
        <v>270</v>
      </c>
      <c r="Q25" s="63">
        <v>90</v>
      </c>
      <c r="R25" s="63">
        <v>20</v>
      </c>
      <c r="S25" s="63">
        <v>270</v>
      </c>
      <c r="T25" s="63">
        <v>360</v>
      </c>
      <c r="U25" s="63">
        <v>360</v>
      </c>
      <c r="V25" s="63">
        <v>360</v>
      </c>
      <c r="W25" s="63">
        <v>360</v>
      </c>
      <c r="X25" s="63">
        <v>360</v>
      </c>
      <c r="Y25" s="63">
        <v>270</v>
      </c>
      <c r="Z25" s="63">
        <v>90</v>
      </c>
      <c r="AA25" s="63">
        <v>20</v>
      </c>
      <c r="AB25" s="63">
        <v>180</v>
      </c>
      <c r="AC25" s="63">
        <v>327.27272727272731</v>
      </c>
      <c r="AD25" s="63">
        <v>360</v>
      </c>
      <c r="AE25" s="63">
        <v>360</v>
      </c>
      <c r="AF25" s="63">
        <v>270</v>
      </c>
      <c r="AG25" s="64">
        <v>180</v>
      </c>
    </row>
    <row r="26" spans="2:33" x14ac:dyDescent="0.3">
      <c r="B26" s="124"/>
      <c r="C26" s="13" t="str">
        <f>C13</f>
        <v>1043c</v>
      </c>
      <c r="D26" s="55" t="s">
        <v>25</v>
      </c>
      <c r="E26" s="52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0</v>
      </c>
      <c r="AE26" s="53">
        <v>0</v>
      </c>
      <c r="AF26" s="53">
        <v>0</v>
      </c>
      <c r="AG26" s="54">
        <v>0</v>
      </c>
    </row>
    <row r="27" spans="2:33" x14ac:dyDescent="0.3">
      <c r="B27" s="124" t="s">
        <v>2</v>
      </c>
      <c r="C27" s="13" t="str">
        <f>C14</f>
        <v>1043c</v>
      </c>
      <c r="D27" s="55" t="s">
        <v>24</v>
      </c>
      <c r="E27" s="52">
        <v>90</v>
      </c>
      <c r="F27" s="53">
        <v>40</v>
      </c>
      <c r="G27" s="53">
        <v>540</v>
      </c>
      <c r="H27" s="53">
        <v>480</v>
      </c>
      <c r="I27" s="53">
        <v>396</v>
      </c>
      <c r="J27" s="53">
        <v>450</v>
      </c>
      <c r="K27" s="53">
        <v>480</v>
      </c>
      <c r="L27" s="53">
        <v>396</v>
      </c>
      <c r="M27" s="53">
        <v>450</v>
      </c>
      <c r="N27" s="53">
        <v>450</v>
      </c>
      <c r="O27" s="53">
        <v>432</v>
      </c>
      <c r="P27" s="53">
        <v>270</v>
      </c>
      <c r="Q27" s="53">
        <v>90</v>
      </c>
      <c r="R27" s="53">
        <v>20</v>
      </c>
      <c r="S27" s="53">
        <v>270</v>
      </c>
      <c r="T27" s="53">
        <v>360</v>
      </c>
      <c r="U27" s="53">
        <v>360</v>
      </c>
      <c r="V27" s="53">
        <v>360</v>
      </c>
      <c r="W27" s="53">
        <v>360</v>
      </c>
      <c r="X27" s="53">
        <v>360</v>
      </c>
      <c r="Y27" s="53">
        <v>270</v>
      </c>
      <c r="Z27" s="53">
        <v>90</v>
      </c>
      <c r="AA27" s="53">
        <v>20</v>
      </c>
      <c r="AB27" s="53">
        <v>180</v>
      </c>
      <c r="AC27" s="53">
        <v>327.27272727272731</v>
      </c>
      <c r="AD27" s="53">
        <v>360</v>
      </c>
      <c r="AE27" s="53">
        <v>360</v>
      </c>
      <c r="AF27" s="53">
        <v>270</v>
      </c>
      <c r="AG27" s="54">
        <v>180</v>
      </c>
    </row>
    <row r="28" spans="2:33" x14ac:dyDescent="0.3">
      <c r="B28" s="124"/>
      <c r="C28" s="13" t="str">
        <f>C15</f>
        <v>1043c</v>
      </c>
      <c r="D28" s="55" t="s">
        <v>25</v>
      </c>
      <c r="E28" s="52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53">
        <v>0</v>
      </c>
      <c r="AA28" s="53">
        <v>0</v>
      </c>
      <c r="AB28" s="53">
        <v>0</v>
      </c>
      <c r="AC28" s="53">
        <v>0</v>
      </c>
      <c r="AD28" s="53">
        <v>0</v>
      </c>
      <c r="AE28" s="53">
        <v>0</v>
      </c>
      <c r="AF28" s="53">
        <v>0</v>
      </c>
      <c r="AG28" s="54">
        <v>0</v>
      </c>
    </row>
    <row r="29" spans="2:33" x14ac:dyDescent="0.3">
      <c r="B29" s="124" t="s">
        <v>135</v>
      </c>
      <c r="C29" s="13" t="str">
        <f>C16</f>
        <v>1043c</v>
      </c>
      <c r="D29" s="55" t="s">
        <v>24</v>
      </c>
      <c r="E29" s="56">
        <f>E27-E25</f>
        <v>0</v>
      </c>
      <c r="F29" s="13">
        <f t="shared" ref="F29:AG29" si="3">F27-F25</f>
        <v>0</v>
      </c>
      <c r="G29" s="13">
        <f t="shared" si="3"/>
        <v>0</v>
      </c>
      <c r="H29" s="13">
        <f t="shared" si="3"/>
        <v>0</v>
      </c>
      <c r="I29" s="13">
        <f t="shared" si="3"/>
        <v>-24</v>
      </c>
      <c r="J29" s="13">
        <f t="shared" si="3"/>
        <v>0</v>
      </c>
      <c r="K29" s="13">
        <f t="shared" si="3"/>
        <v>0</v>
      </c>
      <c r="L29" s="13">
        <f t="shared" si="3"/>
        <v>0</v>
      </c>
      <c r="M29" s="13">
        <f t="shared" si="3"/>
        <v>0</v>
      </c>
      <c r="N29" s="13">
        <f t="shared" si="3"/>
        <v>0</v>
      </c>
      <c r="O29" s="13">
        <f t="shared" si="3"/>
        <v>0</v>
      </c>
      <c r="P29" s="13">
        <f t="shared" si="3"/>
        <v>0</v>
      </c>
      <c r="Q29" s="13">
        <f t="shared" si="3"/>
        <v>0</v>
      </c>
      <c r="R29" s="13">
        <f t="shared" si="3"/>
        <v>0</v>
      </c>
      <c r="S29" s="13">
        <f t="shared" si="3"/>
        <v>0</v>
      </c>
      <c r="T29" s="13">
        <f t="shared" si="3"/>
        <v>0</v>
      </c>
      <c r="U29" s="13">
        <f t="shared" si="3"/>
        <v>0</v>
      </c>
      <c r="V29" s="13">
        <f t="shared" si="3"/>
        <v>0</v>
      </c>
      <c r="W29" s="13">
        <f t="shared" si="3"/>
        <v>0</v>
      </c>
      <c r="X29" s="13">
        <f t="shared" si="3"/>
        <v>0</v>
      </c>
      <c r="Y29" s="13">
        <f t="shared" si="3"/>
        <v>0</v>
      </c>
      <c r="Z29" s="13">
        <f t="shared" si="3"/>
        <v>0</v>
      </c>
      <c r="AA29" s="13">
        <f t="shared" si="3"/>
        <v>0</v>
      </c>
      <c r="AB29" s="13">
        <f t="shared" si="3"/>
        <v>0</v>
      </c>
      <c r="AC29" s="13">
        <f t="shared" si="3"/>
        <v>0</v>
      </c>
      <c r="AD29" s="13">
        <f t="shared" si="3"/>
        <v>0</v>
      </c>
      <c r="AE29" s="13">
        <f t="shared" si="3"/>
        <v>0</v>
      </c>
      <c r="AF29" s="13">
        <f t="shared" si="3"/>
        <v>0</v>
      </c>
      <c r="AG29" s="6">
        <f t="shared" si="3"/>
        <v>0</v>
      </c>
    </row>
    <row r="30" spans="2:33" ht="15" thickBot="1" x14ac:dyDescent="0.35">
      <c r="B30" s="125"/>
      <c r="C30" s="13" t="str">
        <f>C17</f>
        <v>1043c</v>
      </c>
      <c r="D30" s="58" t="s">
        <v>25</v>
      </c>
      <c r="E30" s="59">
        <f>E28-E26</f>
        <v>0</v>
      </c>
      <c r="F30" s="57">
        <f t="shared" ref="F30:AG30" si="4">F28-F26</f>
        <v>0</v>
      </c>
      <c r="G30" s="57">
        <f t="shared" si="4"/>
        <v>0</v>
      </c>
      <c r="H30" s="57">
        <f t="shared" si="4"/>
        <v>0</v>
      </c>
      <c r="I30" s="57">
        <f t="shared" si="4"/>
        <v>0</v>
      </c>
      <c r="J30" s="57">
        <f t="shared" si="4"/>
        <v>0</v>
      </c>
      <c r="K30" s="57">
        <f t="shared" si="4"/>
        <v>0</v>
      </c>
      <c r="L30" s="57">
        <f t="shared" si="4"/>
        <v>0</v>
      </c>
      <c r="M30" s="57">
        <f t="shared" si="4"/>
        <v>0</v>
      </c>
      <c r="N30" s="57">
        <f t="shared" si="4"/>
        <v>0</v>
      </c>
      <c r="O30" s="57">
        <f t="shared" si="4"/>
        <v>0</v>
      </c>
      <c r="P30" s="57">
        <f t="shared" si="4"/>
        <v>0</v>
      </c>
      <c r="Q30" s="57">
        <f t="shared" si="4"/>
        <v>0</v>
      </c>
      <c r="R30" s="57">
        <f t="shared" si="4"/>
        <v>0</v>
      </c>
      <c r="S30" s="57">
        <f t="shared" si="4"/>
        <v>0</v>
      </c>
      <c r="T30" s="57">
        <f t="shared" si="4"/>
        <v>0</v>
      </c>
      <c r="U30" s="57">
        <f t="shared" si="4"/>
        <v>0</v>
      </c>
      <c r="V30" s="57">
        <f t="shared" si="4"/>
        <v>0</v>
      </c>
      <c r="W30" s="57">
        <f t="shared" si="4"/>
        <v>0</v>
      </c>
      <c r="X30" s="57">
        <f t="shared" si="4"/>
        <v>0</v>
      </c>
      <c r="Y30" s="57">
        <f t="shared" si="4"/>
        <v>0</v>
      </c>
      <c r="Z30" s="57">
        <f t="shared" si="4"/>
        <v>0</v>
      </c>
      <c r="AA30" s="57">
        <f t="shared" si="4"/>
        <v>0</v>
      </c>
      <c r="AB30" s="57">
        <f t="shared" si="4"/>
        <v>0</v>
      </c>
      <c r="AC30" s="57">
        <f t="shared" si="4"/>
        <v>0</v>
      </c>
      <c r="AD30" s="57">
        <f t="shared" si="4"/>
        <v>0</v>
      </c>
      <c r="AE30" s="57">
        <f t="shared" si="4"/>
        <v>0</v>
      </c>
      <c r="AF30" s="57">
        <f t="shared" si="4"/>
        <v>0</v>
      </c>
      <c r="AG30" s="5">
        <f t="shared" si="4"/>
        <v>0</v>
      </c>
    </row>
  </sheetData>
  <mergeCells count="15">
    <mergeCell ref="Q2:Y2"/>
    <mergeCell ref="Z2:AG2"/>
    <mergeCell ref="B6:B7"/>
    <mergeCell ref="B8:B9"/>
    <mergeCell ref="B19:B20"/>
    <mergeCell ref="B21:B22"/>
    <mergeCell ref="B23:B24"/>
    <mergeCell ref="B10:B11"/>
    <mergeCell ref="E2:P2"/>
    <mergeCell ref="B25:B26"/>
    <mergeCell ref="B12:B13"/>
    <mergeCell ref="B14:B15"/>
    <mergeCell ref="B16:B17"/>
    <mergeCell ref="B27:B28"/>
    <mergeCell ref="B29:B30"/>
  </mergeCells>
  <conditionalFormatting sqref="E10:AG11 E16:AG17">
    <cfRule type="cellIs" dxfId="8" priority="1" operator="lessThan">
      <formula>0</formula>
    </cfRule>
    <cfRule type="cellIs" dxfId="7" priority="2" operator="greaterThan">
      <formula>0</formula>
    </cfRule>
  </conditionalFormatting>
  <conditionalFormatting sqref="E23:AG24">
    <cfRule type="cellIs" dxfId="6" priority="11" operator="lessThan">
      <formula>0</formula>
    </cfRule>
    <cfRule type="cellIs" dxfId="5" priority="12" operator="greaterThan">
      <formula>0</formula>
    </cfRule>
  </conditionalFormatting>
  <conditionalFormatting sqref="E29:AG30">
    <cfRule type="cellIs" dxfId="4" priority="9" operator="lessThan">
      <formula>0</formula>
    </cfRule>
    <cfRule type="cellIs" dxfId="3" priority="10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7834D-69C7-4513-9D2D-6C5CB7986702}">
  <sheetPr>
    <tabColor rgb="FF92D050"/>
  </sheetPr>
  <dimension ref="A1:C4"/>
  <sheetViews>
    <sheetView workbookViewId="0">
      <selection activeCell="B2" sqref="B2:C4"/>
    </sheetView>
  </sheetViews>
  <sheetFormatPr baseColWidth="10" defaultRowHeight="14.4" x14ac:dyDescent="0.3"/>
  <cols>
    <col min="3" max="3" width="16.21875" customWidth="1"/>
  </cols>
  <sheetData>
    <row r="1" spans="1:3" x14ac:dyDescent="0.3">
      <c r="A1" s="4" t="s">
        <v>70</v>
      </c>
    </row>
    <row r="2" spans="1:3" x14ac:dyDescent="0.3">
      <c r="B2" s="32" t="s">
        <v>22</v>
      </c>
      <c r="C2" s="32" t="s">
        <v>69</v>
      </c>
    </row>
    <row r="3" spans="1:3" x14ac:dyDescent="0.3">
      <c r="B3" s="13">
        <v>1043</v>
      </c>
      <c r="C3" s="13" t="s">
        <v>141</v>
      </c>
    </row>
    <row r="4" spans="1:3" x14ac:dyDescent="0.3">
      <c r="B4" s="13" t="s">
        <v>185</v>
      </c>
      <c r="C4" s="13" t="s">
        <v>141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92D050"/>
  </sheetPr>
  <dimension ref="A1:H12"/>
  <sheetViews>
    <sheetView zoomScale="85" zoomScaleNormal="85" workbookViewId="0">
      <selection activeCell="A3" sqref="A3:A4"/>
    </sheetView>
  </sheetViews>
  <sheetFormatPr baseColWidth="10" defaultRowHeight="14.4" x14ac:dyDescent="0.3"/>
  <cols>
    <col min="1" max="1" width="13.77734375" customWidth="1"/>
    <col min="3" max="3" width="11" customWidth="1"/>
    <col min="4" max="5" width="9.5546875" customWidth="1"/>
    <col min="6" max="6" width="9.21875" customWidth="1"/>
    <col min="7" max="7" width="8.77734375" customWidth="1"/>
    <col min="8" max="8" width="9.44140625" customWidth="1"/>
    <col min="9" max="14" width="6.21875" customWidth="1"/>
  </cols>
  <sheetData>
    <row r="1" spans="1:8" ht="15" customHeight="1" x14ac:dyDescent="0.3">
      <c r="A1" s="4" t="s">
        <v>32</v>
      </c>
      <c r="F1" s="33"/>
    </row>
    <row r="2" spans="1:8" ht="15" customHeight="1" thickBot="1" x14ac:dyDescent="0.35">
      <c r="A2" s="4"/>
      <c r="F2" s="33"/>
    </row>
    <row r="3" spans="1:8" ht="14.55" customHeight="1" x14ac:dyDescent="0.3">
      <c r="A3" s="141" t="s">
        <v>18</v>
      </c>
      <c r="B3" s="135" t="s">
        <v>22</v>
      </c>
      <c r="C3" s="135" t="s">
        <v>17</v>
      </c>
      <c r="D3" s="139" t="s">
        <v>110</v>
      </c>
      <c r="E3" s="139" t="s">
        <v>111</v>
      </c>
      <c r="F3" s="135" t="s">
        <v>112</v>
      </c>
      <c r="G3" s="135" t="s">
        <v>113</v>
      </c>
      <c r="H3" s="137" t="s">
        <v>114</v>
      </c>
    </row>
    <row r="4" spans="1:8" ht="15" thickBot="1" x14ac:dyDescent="0.35">
      <c r="A4" s="142"/>
      <c r="B4" s="136"/>
      <c r="C4" s="136"/>
      <c r="D4" s="140"/>
      <c r="E4" s="140"/>
      <c r="F4" s="136"/>
      <c r="G4" s="136"/>
      <c r="H4" s="138"/>
    </row>
    <row r="5" spans="1:8" x14ac:dyDescent="0.3">
      <c r="A5" s="131" t="s">
        <v>109</v>
      </c>
      <c r="B5" s="133">
        <f>'1'!A4</f>
        <v>1043</v>
      </c>
      <c r="C5" s="37" t="s">
        <v>24</v>
      </c>
      <c r="D5" s="107" t="s">
        <v>181</v>
      </c>
      <c r="E5" s="107" t="s">
        <v>181</v>
      </c>
      <c r="F5" s="107" t="s">
        <v>181</v>
      </c>
      <c r="G5" s="107" t="s">
        <v>181</v>
      </c>
      <c r="H5" s="108" t="s">
        <v>181</v>
      </c>
    </row>
    <row r="6" spans="1:8" ht="15" thickBot="1" x14ac:dyDescent="0.35">
      <c r="A6" s="132"/>
      <c r="B6" s="134"/>
      <c r="C6" s="36" t="s">
        <v>25</v>
      </c>
      <c r="D6" s="92" t="s">
        <v>181</v>
      </c>
      <c r="E6" s="92" t="s">
        <v>181</v>
      </c>
      <c r="F6" s="92" t="s">
        <v>181</v>
      </c>
      <c r="G6" s="92" t="s">
        <v>181</v>
      </c>
      <c r="H6" s="93" t="s">
        <v>181</v>
      </c>
    </row>
    <row r="7" spans="1:8" x14ac:dyDescent="0.3">
      <c r="A7" s="131" t="s">
        <v>182</v>
      </c>
      <c r="B7" s="133">
        <f>B5</f>
        <v>1043</v>
      </c>
      <c r="C7" s="37" t="s">
        <v>24</v>
      </c>
      <c r="D7" s="107" t="s">
        <v>181</v>
      </c>
      <c r="E7" s="107" t="s">
        <v>181</v>
      </c>
      <c r="F7" s="107" t="s">
        <v>181</v>
      </c>
      <c r="G7" s="107" t="s">
        <v>181</v>
      </c>
      <c r="H7" s="108" t="s">
        <v>181</v>
      </c>
    </row>
    <row r="8" spans="1:8" ht="15" thickBot="1" x14ac:dyDescent="0.35">
      <c r="A8" s="132"/>
      <c r="B8" s="134"/>
      <c r="C8" s="36" t="s">
        <v>25</v>
      </c>
      <c r="D8" s="92" t="s">
        <v>181</v>
      </c>
      <c r="E8" s="92" t="s">
        <v>181</v>
      </c>
      <c r="F8" s="92" t="s">
        <v>181</v>
      </c>
      <c r="G8" s="92" t="s">
        <v>181</v>
      </c>
      <c r="H8" s="92" t="s">
        <v>181</v>
      </c>
    </row>
    <row r="9" spans="1:8" x14ac:dyDescent="0.3">
      <c r="A9" s="131" t="s">
        <v>109</v>
      </c>
      <c r="B9" s="133" t="s">
        <v>185</v>
      </c>
      <c r="C9" s="37" t="s">
        <v>24</v>
      </c>
      <c r="D9" s="107" t="s">
        <v>181</v>
      </c>
      <c r="E9" s="107" t="s">
        <v>181</v>
      </c>
      <c r="F9" s="107" t="s">
        <v>181</v>
      </c>
      <c r="G9" s="107" t="s">
        <v>181</v>
      </c>
      <c r="H9" s="108" t="s">
        <v>181</v>
      </c>
    </row>
    <row r="10" spans="1:8" ht="15" thickBot="1" x14ac:dyDescent="0.35">
      <c r="A10" s="132"/>
      <c r="B10" s="134"/>
      <c r="C10" s="36" t="s">
        <v>25</v>
      </c>
      <c r="D10" s="92" t="s">
        <v>181</v>
      </c>
      <c r="E10" s="92" t="s">
        <v>181</v>
      </c>
      <c r="F10" s="92" t="s">
        <v>181</v>
      </c>
      <c r="G10" s="92" t="s">
        <v>181</v>
      </c>
      <c r="H10" s="93" t="s">
        <v>181</v>
      </c>
    </row>
    <row r="11" spans="1:8" x14ac:dyDescent="0.3">
      <c r="A11" s="131" t="s">
        <v>182</v>
      </c>
      <c r="B11" s="133" t="s">
        <v>185</v>
      </c>
      <c r="C11" s="37" t="s">
        <v>24</v>
      </c>
      <c r="D11" s="107" t="s">
        <v>181</v>
      </c>
      <c r="E11" s="107" t="s">
        <v>181</v>
      </c>
      <c r="F11" s="107" t="s">
        <v>181</v>
      </c>
      <c r="G11" s="107" t="s">
        <v>181</v>
      </c>
      <c r="H11" s="108" t="s">
        <v>181</v>
      </c>
    </row>
    <row r="12" spans="1:8" ht="16.2" customHeight="1" thickBot="1" x14ac:dyDescent="0.35">
      <c r="A12" s="132"/>
      <c r="B12" s="134"/>
      <c r="C12" s="36" t="s">
        <v>25</v>
      </c>
      <c r="D12" s="92" t="s">
        <v>181</v>
      </c>
      <c r="E12" s="92" t="s">
        <v>181</v>
      </c>
      <c r="F12" s="92" t="s">
        <v>181</v>
      </c>
      <c r="G12" s="92" t="s">
        <v>181</v>
      </c>
      <c r="H12" s="93" t="s">
        <v>181</v>
      </c>
    </row>
  </sheetData>
  <mergeCells count="16">
    <mergeCell ref="H3:H4"/>
    <mergeCell ref="E3:E4"/>
    <mergeCell ref="F3:F4"/>
    <mergeCell ref="A3:A4"/>
    <mergeCell ref="B3:B4"/>
    <mergeCell ref="C3:C4"/>
    <mergeCell ref="D3:D4"/>
    <mergeCell ref="A7:A8"/>
    <mergeCell ref="B7:B8"/>
    <mergeCell ref="A5:A6"/>
    <mergeCell ref="B5:B6"/>
    <mergeCell ref="G3:G4"/>
    <mergeCell ref="A9:A10"/>
    <mergeCell ref="B9:B10"/>
    <mergeCell ref="A11:A12"/>
    <mergeCell ref="B11:B12"/>
  </mergeCells>
  <conditionalFormatting sqref="D5:H12">
    <cfRule type="cellIs" dxfId="2" priority="1" operator="lessThan">
      <formula>0.8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1</vt:lpstr>
      <vt:lpstr>3</vt:lpstr>
      <vt:lpstr>4</vt:lpstr>
      <vt:lpstr>5</vt:lpstr>
      <vt:lpstr>6</vt:lpstr>
      <vt:lpstr>7</vt:lpstr>
      <vt:lpstr>8</vt:lpstr>
      <vt:lpstr>9</vt:lpstr>
      <vt:lpstr>11</vt:lpstr>
      <vt:lpstr>12</vt:lpstr>
      <vt:lpstr>16</vt:lpstr>
      <vt:lpstr>20</vt:lpstr>
      <vt:lpstr>24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jullio guzman roncal</cp:lastModifiedBy>
  <dcterms:created xsi:type="dcterms:W3CDTF">2021-09-06T23:59:50Z</dcterms:created>
  <dcterms:modified xsi:type="dcterms:W3CDTF">2025-07-11T07:26:00Z</dcterms:modified>
</cp:coreProperties>
</file>