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ndres\OneDrive\Escritorio\PO 2025\Anexos Presentados\Propuesta transitoria\Fichas\"/>
    </mc:Choice>
  </mc:AlternateContent>
  <xr:revisionPtr revIDLastSave="0" documentId="13_ncr:1_{528CCD31-F825-4BBB-9B37-22E5CFEF122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icha 506v" sheetId="10" r:id="rId1"/>
  </sheets>
  <externalReferences>
    <externalReference r:id="rId2"/>
    <externalReference r:id="rId3"/>
    <externalReference r:id="rId4"/>
    <externalReference r:id="rId5"/>
  </externalReferences>
  <definedNames>
    <definedName name="a" localSheetId="0">#REF!</definedName>
    <definedName name="a">#REF!</definedName>
    <definedName name="asasa" localSheetId="0">#REF!</definedName>
    <definedName name="asasa">#REF!</definedName>
    <definedName name="asasasa" localSheetId="0">#REF!</definedName>
    <definedName name="asasasa">#REF!</definedName>
    <definedName name="b" localSheetId="0">#REF!</definedName>
    <definedName name="b">#REF!</definedName>
    <definedName name="bas" localSheetId="0">#REF!</definedName>
    <definedName name="bas">#REF!</definedName>
    <definedName name="BASE" localSheetId="0">#REF!</definedName>
    <definedName name="BASE">#REF!</definedName>
    <definedName name="_xlnm.Database">'[1]DISTANCIAS ZONAG'!$A$1:$B$41</definedName>
    <definedName name="BASES" localSheetId="0">#REF!</definedName>
    <definedName name="BASES">#REF!</definedName>
    <definedName name="CapacidadesIda" localSheetId="0">#REF!</definedName>
    <definedName name="CapacidadesIda">#REF!</definedName>
    <definedName name="CapacidadesRegreso" localSheetId="0">#REF!</definedName>
    <definedName name="CapacidadesRegreso">#REF!</definedName>
    <definedName name="caro" localSheetId="0">#REF!</definedName>
    <definedName name="caro">#REF!</definedName>
    <definedName name="carola" localSheetId="0">#REF!</definedName>
    <definedName name="carola">#REF!</definedName>
    <definedName name="carolina" localSheetId="0">#REF!</definedName>
    <definedName name="carolina">#REF!</definedName>
    <definedName name="cghmi" localSheetId="0">#REF!</definedName>
    <definedName name="cghmi">#REF!</definedName>
    <definedName name="DD" localSheetId="0">#REF!</definedName>
    <definedName name="DD">#REF!</definedName>
    <definedName name="DETALLE_1" localSheetId="0">#REF!</definedName>
    <definedName name="DETALLE_1">#REF!</definedName>
    <definedName name="DETALLE_2" localSheetId="0">#REF!</definedName>
    <definedName name="DETALLE_2">#REF!</definedName>
    <definedName name="DETALLE_3" localSheetId="0">#REF!</definedName>
    <definedName name="DETALLE_3">#REF!</definedName>
    <definedName name="DFDF" localSheetId="0">#REF!</definedName>
    <definedName name="DFDF">#REF!</definedName>
    <definedName name="DFDH" localSheetId="0">#REF!</definedName>
    <definedName name="DFDH">#REF!</definedName>
    <definedName name="DFDSGDFG" localSheetId="0">#REF!</definedName>
    <definedName name="DFDSGDFG">#REF!</definedName>
    <definedName name="DFGDFG" localSheetId="0">#REF!</definedName>
    <definedName name="DFGDFG">#REF!</definedName>
    <definedName name="dfgj" localSheetId="0">#REF!</definedName>
    <definedName name="dfgj">#REF!</definedName>
    <definedName name="DGDFGFD" localSheetId="0">#REF!</definedName>
    <definedName name="DGDFGFD">#REF!</definedName>
    <definedName name="dhn" localSheetId="0">#REF!</definedName>
    <definedName name="dhn">#REF!</definedName>
    <definedName name="dyhj" localSheetId="0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>#REF!</definedName>
    <definedName name="er" localSheetId="0">#REF!</definedName>
    <definedName name="er">#REF!</definedName>
    <definedName name="etyj" localSheetId="0">#REF!</definedName>
    <definedName name="etyj">#REF!</definedName>
    <definedName name="ExpIdaB7" localSheetId="0">#REF!</definedName>
    <definedName name="ExpIdaB7">#REF!</definedName>
    <definedName name="ExpIdaB9" localSheetId="0">#REF!</definedName>
    <definedName name="ExpIdaB9">#REF!</definedName>
    <definedName name="ExpIdaOtros" localSheetId="0">#REF!</definedName>
    <definedName name="ExpIdaOtros">#REF!</definedName>
    <definedName name="ExpIdaXX" localSheetId="0">#REF!</definedName>
    <definedName name="ExpIdaXX">#REF!</definedName>
    <definedName name="ExpRegresoB7" localSheetId="0">#REF!</definedName>
    <definedName name="ExpRegresoB7">#REF!</definedName>
    <definedName name="ExpRegresoB9" localSheetId="0">#REF!</definedName>
    <definedName name="ExpRegresoB9">#REF!</definedName>
    <definedName name="ExpRegresoOtros" localSheetId="0">#REF!</definedName>
    <definedName name="ExpRegresoOtros">#REF!</definedName>
    <definedName name="fffff" localSheetId="0">#REF!</definedName>
    <definedName name="fffff">#REF!</definedName>
    <definedName name="FlotaB7" localSheetId="0">#REF!</definedName>
    <definedName name="FlotaB7">#REF!</definedName>
    <definedName name="FlotaB9" localSheetId="0">#REF!</definedName>
    <definedName name="FlotaB9">#REF!</definedName>
    <definedName name="FlotaOtros" localSheetId="0">#REF!</definedName>
    <definedName name="FlotaOtros">#REF!</definedName>
    <definedName name="fmtumh" localSheetId="0">#REF!</definedName>
    <definedName name="fmtumh">#REF!</definedName>
    <definedName name="fre" localSheetId="0">#REF!</definedName>
    <definedName name="fre">#REF!</definedName>
    <definedName name="FrecuenciasIda" localSheetId="0">#REF!</definedName>
    <definedName name="FrecuenciasIda">#REF!</definedName>
    <definedName name="FrecuenciasRegreso" localSheetId="0">#REF!</definedName>
    <definedName name="FrecuenciasRegreso">#REF!</definedName>
    <definedName name="gg" localSheetId="0">#REF!</definedName>
    <definedName name="gg">#REF!</definedName>
    <definedName name="ghmiu" localSheetId="0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>#REF!</definedName>
    <definedName name="intervalo" localSheetId="0">#REF!</definedName>
    <definedName name="intervalo">#REF!</definedName>
    <definedName name="ipñl" localSheetId="0">#REF!</definedName>
    <definedName name="ipñl">#REF!</definedName>
    <definedName name="JHK" localSheetId="0">#REF!</definedName>
    <definedName name="JHK">#REF!</definedName>
    <definedName name="jjj" localSheetId="0">#REF!</definedName>
    <definedName name="jjj">#REF!</definedName>
    <definedName name="mar" localSheetId="0">#REF!</definedName>
    <definedName name="mar">#REF!</definedName>
    <definedName name="ngtwh" localSheetId="0">#REF!</definedName>
    <definedName name="ngtwh">#REF!</definedName>
    <definedName name="nicolas" localSheetId="0">#REF!</definedName>
    <definedName name="nicolas">#REF!</definedName>
    <definedName name="no" localSheetId="0">#REF!</definedName>
    <definedName name="no">#REF!</definedName>
    <definedName name="prueba" localSheetId="0">#REF!</definedName>
    <definedName name="prueba">#REF!</definedName>
    <definedName name="q" localSheetId="0">#REF!</definedName>
    <definedName name="q">#REF!</definedName>
    <definedName name="qqqq" localSheetId="0">#REF!</definedName>
    <definedName name="qqqq">#REF!</definedName>
    <definedName name="rth" localSheetId="0">#REF!</definedName>
    <definedName name="rth">#REF!</definedName>
    <definedName name="s" localSheetId="0">#REF!</definedName>
    <definedName name="s">#REF!</definedName>
    <definedName name="sa" localSheetId="0">#REF!</definedName>
    <definedName name="sa">#REF!</definedName>
    <definedName name="sadf" localSheetId="0">#REF!</definedName>
    <definedName name="sadf">#REF!</definedName>
    <definedName name="sd" localSheetId="0">#REF!</definedName>
    <definedName name="sd">#REF!</definedName>
    <definedName name="sdf" localSheetId="0">#REF!</definedName>
    <definedName name="sdf">#REF!</definedName>
    <definedName name="srty" localSheetId="0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>#REF!</definedName>
    <definedName name="wef" localSheetId="0">#REF!</definedName>
    <definedName name="wef">#REF!</definedName>
    <definedName name="WER" localSheetId="0">#REF!</definedName>
    <definedName name="WER">#REF!</definedName>
    <definedName name="wert" localSheetId="0">#REF!</definedName>
    <definedName name="wert">#REF!</definedName>
    <definedName name="wrthb" localSheetId="0">#REF!</definedName>
    <definedName name="wrthb">#REF!</definedName>
    <definedName name="wrynetyujhn" localSheetId="0">#REF!</definedName>
    <definedName name="wrynetyujhn">#REF!</definedName>
    <definedName name="xx" localSheetId="0">#REF!</definedName>
    <definedName name="xx">#REF!</definedName>
    <definedName name="z" localSheetId="0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0" l="1"/>
  <c r="G41" i="10"/>
  <c r="H40" i="10"/>
  <c r="G40" i="10"/>
  <c r="G44" i="10"/>
  <c r="G43" i="10"/>
  <c r="G42" i="10"/>
  <c r="AU20" i="10" l="1"/>
  <c r="AU21" i="10" s="1"/>
  <c r="AU22" i="10" s="1"/>
  <c r="H46" i="10"/>
  <c r="G46" i="10"/>
  <c r="H45" i="10"/>
  <c r="G45" i="10"/>
  <c r="F34" i="10" l="1"/>
  <c r="E34" i="10"/>
  <c r="F39" i="10"/>
  <c r="E39" i="10"/>
  <c r="D39" i="10"/>
  <c r="C39" i="10"/>
  <c r="F38" i="10"/>
  <c r="E38" i="10"/>
  <c r="D38" i="10"/>
  <c r="C38" i="10"/>
  <c r="F37" i="10"/>
  <c r="E37" i="10"/>
  <c r="D37" i="10"/>
  <c r="C37" i="10"/>
  <c r="C29" i="10"/>
  <c r="F28" i="10"/>
  <c r="F29" i="10" s="1"/>
  <c r="E28" i="10"/>
  <c r="E29" i="10" s="1"/>
  <c r="D28" i="10"/>
  <c r="D29" i="10" s="1"/>
  <c r="C28" i="10"/>
  <c r="F36" i="10"/>
  <c r="F35" i="10"/>
  <c r="E36" i="10"/>
  <c r="E35" i="10"/>
  <c r="D36" i="10"/>
  <c r="D35" i="10"/>
  <c r="D34" i="10"/>
  <c r="C36" i="10"/>
  <c r="C35" i="10"/>
  <c r="C34" i="10"/>
  <c r="AR14" i="10"/>
  <c r="AQ14" i="10"/>
  <c r="AP14" i="10"/>
  <c r="AO14" i="10"/>
  <c r="AN14" i="10"/>
  <c r="AM14" i="10"/>
  <c r="AL14" i="10"/>
  <c r="AK14" i="10"/>
  <c r="AJ14" i="10"/>
  <c r="AI14" i="10"/>
  <c r="AH14" i="10"/>
  <c r="AG14" i="10"/>
  <c r="AF14" i="10"/>
  <c r="AE14" i="10"/>
  <c r="AD14" i="10"/>
  <c r="AC14" i="10"/>
  <c r="AB14" i="10"/>
  <c r="AA14" i="10"/>
  <c r="Z14" i="10"/>
  <c r="Y14" i="10"/>
  <c r="X14" i="10"/>
  <c r="W14" i="10"/>
  <c r="V14" i="10"/>
  <c r="U14" i="10"/>
  <c r="T14" i="10"/>
  <c r="S14" i="10"/>
  <c r="R14" i="10"/>
  <c r="Q14" i="10"/>
  <c r="P14" i="10"/>
  <c r="AR13" i="10"/>
  <c r="AQ13" i="10"/>
  <c r="AP13" i="10"/>
  <c r="AO13" i="10"/>
  <c r="AN13" i="10"/>
  <c r="AM13" i="10"/>
  <c r="AL13" i="10"/>
  <c r="AK13" i="10"/>
  <c r="AJ13" i="10"/>
  <c r="AI13" i="10"/>
  <c r="AH13" i="10"/>
  <c r="AG13" i="10"/>
  <c r="AF13" i="10"/>
  <c r="AE13" i="10"/>
  <c r="AD13" i="10"/>
  <c r="AC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AR12" i="10"/>
  <c r="AQ12" i="10"/>
  <c r="AP12" i="10"/>
  <c r="AO12" i="10"/>
  <c r="AN12" i="10"/>
  <c r="AM12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T12" i="10"/>
  <c r="S12" i="10"/>
  <c r="R12" i="10"/>
  <c r="Q12" i="10"/>
  <c r="P12" i="10"/>
  <c r="AR11" i="10"/>
  <c r="AQ11" i="10"/>
  <c r="AP11" i="10"/>
  <c r="AO11" i="10"/>
  <c r="AN11" i="10"/>
  <c r="AM11" i="10"/>
  <c r="AL11" i="10"/>
  <c r="AK11" i="10"/>
  <c r="AJ11" i="10"/>
  <c r="AI11" i="10"/>
  <c r="AH11" i="10"/>
  <c r="AG11" i="10"/>
  <c r="AF11" i="10"/>
  <c r="AE11" i="10"/>
  <c r="AD11" i="10"/>
  <c r="AC11" i="10"/>
  <c r="AB11" i="10"/>
  <c r="AA11" i="10"/>
  <c r="Z11" i="10"/>
  <c r="Y11" i="10"/>
  <c r="X11" i="10"/>
  <c r="W11" i="10"/>
  <c r="V11" i="10"/>
  <c r="U11" i="10"/>
  <c r="T11" i="10"/>
  <c r="S11" i="10"/>
  <c r="R11" i="10"/>
  <c r="Q11" i="10"/>
  <c r="P11" i="10"/>
  <c r="AV9" i="10"/>
  <c r="AY9" i="10" s="1"/>
  <c r="AU9" i="10"/>
  <c r="AX9" i="10" s="1"/>
  <c r="AT9" i="10"/>
  <c r="AW9" i="10" s="1"/>
  <c r="AV8" i="10"/>
  <c r="AY8" i="10" s="1"/>
  <c r="AU8" i="10"/>
  <c r="AX8" i="10" s="1"/>
  <c r="AT8" i="10"/>
  <c r="AW8" i="10" s="1"/>
  <c r="AV7" i="10"/>
  <c r="AY7" i="10" s="1"/>
  <c r="AU7" i="10"/>
  <c r="AX7" i="10" s="1"/>
  <c r="AT7" i="10"/>
  <c r="AW7" i="10" s="1"/>
  <c r="AV6" i="10"/>
  <c r="AY6" i="10" s="1"/>
  <c r="AU6" i="10"/>
  <c r="AX6" i="10" s="1"/>
  <c r="AT6" i="10"/>
  <c r="AW6" i="10" s="1"/>
  <c r="AW13" i="10" l="1"/>
  <c r="E30" i="10" s="1"/>
  <c r="AX12" i="10"/>
  <c r="C31" i="10" s="1"/>
  <c r="AY12" i="10"/>
  <c r="C32" i="10" s="1"/>
  <c r="AX13" i="10"/>
  <c r="E31" i="10" s="1"/>
  <c r="AW12" i="10"/>
  <c r="C30" i="10" s="1"/>
  <c r="AY13" i="10"/>
  <c r="E32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  <author>elkin.ruiz</author>
  </authors>
  <commentList>
    <comment ref="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Código servicio TS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8" authorId="1" shapeId="0" xr:uid="{00000000-0006-0000-0000-000002000000}">
      <text>
        <r>
          <rPr>
            <sz val="9"/>
            <color rgb="FF000000"/>
            <rFont val="Tahoma"/>
            <family val="2"/>
          </rPr>
          <t>Información asociada a los objetivos propuestos en la modificación y la zona especifica de la modificación.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<sst xmlns="http://schemas.openxmlformats.org/spreadsheetml/2006/main" count="197" uniqueCount="129">
  <si>
    <t>PROPUESTA PRELIMINAR  - MODIFICACIONES PLAN DE OPERACIÓN</t>
  </si>
  <si>
    <t>Frecuencia [buses/hora]</t>
  </si>
  <si>
    <t>Laboral</t>
  </si>
  <si>
    <t>Sábado</t>
  </si>
  <si>
    <t>Domingo</t>
  </si>
  <si>
    <t>Nombre asignado a la modificación</t>
  </si>
  <si>
    <t>PRENOC1</t>
  </si>
  <si>
    <t>NOC</t>
  </si>
  <si>
    <t>TNOC</t>
  </si>
  <si>
    <t>PMA</t>
  </si>
  <si>
    <t>TPMA</t>
  </si>
  <si>
    <t>FPMA</t>
  </si>
  <si>
    <t>PMD</t>
  </si>
  <si>
    <t>FPTA</t>
  </si>
  <si>
    <t>FPNOC</t>
  </si>
  <si>
    <t>PRENOC2</t>
  </si>
  <si>
    <t>PRENOC SAB1</t>
  </si>
  <si>
    <t>NOC SAB</t>
  </si>
  <si>
    <t>TSAB MAÑ</t>
  </si>
  <si>
    <t>PMA SAB</t>
  </si>
  <si>
    <t>MED SAB</t>
  </si>
  <si>
    <t>PMDSAB</t>
  </si>
  <si>
    <t>TARDE SAB</t>
  </si>
  <si>
    <t>TSAB NOC</t>
  </si>
  <si>
    <t>PRE NOC SAB2</t>
  </si>
  <si>
    <t>PRE NOC DOM1</t>
  </si>
  <si>
    <t>NOC DOM</t>
  </si>
  <si>
    <t>TDOM MAÑ</t>
  </si>
  <si>
    <t>MAÑ DOM</t>
  </si>
  <si>
    <t>MED DOM</t>
  </si>
  <si>
    <t>TAR DOM</t>
  </si>
  <si>
    <t>T DOM NOC</t>
  </si>
  <si>
    <t>PRE NOC DOM2</t>
  </si>
  <si>
    <t>Fecha de Presentación</t>
  </si>
  <si>
    <t>DIA</t>
  </si>
  <si>
    <t>MES</t>
  </si>
  <si>
    <t>AÑO</t>
  </si>
  <si>
    <t>n salidas</t>
  </si>
  <si>
    <t>km</t>
  </si>
  <si>
    <t>Codigo de la propuesta</t>
  </si>
  <si>
    <t>UNIDAD</t>
  </si>
  <si>
    <t>ID-PROP</t>
  </si>
  <si>
    <t>Unidad de Negocio</t>
  </si>
  <si>
    <t>Código TS</t>
  </si>
  <si>
    <t>Código Usuario</t>
  </si>
  <si>
    <t>Sentido</t>
  </si>
  <si>
    <t>Tipo</t>
  </si>
  <si>
    <t xml:space="preserve">Laboral </t>
  </si>
  <si>
    <t>Sabado</t>
  </si>
  <si>
    <t>Tipo de Modificación</t>
  </si>
  <si>
    <t>CODIGO:</t>
  </si>
  <si>
    <t>5</t>
  </si>
  <si>
    <t>Ida</t>
  </si>
  <si>
    <t>Actual</t>
  </si>
  <si>
    <t>Servicio(s) a modificar</t>
  </si>
  <si>
    <t>Ret</t>
  </si>
  <si>
    <t>Servicio generados por la modificación</t>
  </si>
  <si>
    <t>Modificado</t>
  </si>
  <si>
    <t>1. RESUMEN DE LA PROBLEMA OBJETO DE LA PROPUESTA</t>
  </si>
  <si>
    <t>2.RESUMEN DE LA PROPUESTA SELECCIONADA PARA DAR SOLUCIÓN AL PROBLEMA</t>
  </si>
  <si>
    <t>3. DATOS GENERALES DE LA MODIFICACIÓN</t>
  </si>
  <si>
    <t>Variables del servicio(s)</t>
  </si>
  <si>
    <t>ACTUAL</t>
  </si>
  <si>
    <t>MODIFICACIÓN</t>
  </si>
  <si>
    <t>(+/-) VARIACIÓN (%)</t>
  </si>
  <si>
    <t>IDA</t>
  </si>
  <si>
    <t>RETORNO</t>
  </si>
  <si>
    <t>Distancia (Km)</t>
  </si>
  <si>
    <t>Distancia integrada (Km)</t>
  </si>
  <si>
    <t>Kilómetros Comerciales</t>
  </si>
  <si>
    <t>Tipodía Laboral</t>
  </si>
  <si>
    <t>Tipodía Sábado</t>
  </si>
  <si>
    <t>Tipodía Domingo</t>
  </si>
  <si>
    <t xml:space="preserve">Flota máxima requerida </t>
  </si>
  <si>
    <t>Plazas</t>
  </si>
  <si>
    <t>periodo máxima demanda ó  PMA (plazas/h)</t>
  </si>
  <si>
    <t>Frecuencias</t>
  </si>
  <si>
    <t>periodo máxima demanda ó  PMA (b/h)</t>
  </si>
  <si>
    <t>Paradas</t>
  </si>
  <si>
    <t>Paradas Modificadas (Agrega, elimina servicio, cambio destino servicio o cambia horario de operación más de 30 minutos)</t>
  </si>
  <si>
    <t>Paradas nuevas (no existen actualmente)</t>
  </si>
  <si>
    <t>5. DESCRIPCIÓN DE LOS BENEFICIOS</t>
  </si>
  <si>
    <t>*Colocar en color azul el trazado actual y en color rojo la modificación</t>
  </si>
  <si>
    <t>periodo máxima demanda ó  PTA1 (plazas/h)</t>
  </si>
  <si>
    <t>periodo máxima demanda ó  PTA2 (plazas/h)</t>
  </si>
  <si>
    <t>periodo máxima demanda ó  PTA1 (b/h)</t>
  </si>
  <si>
    <t>periodo máxima demanda ó  PTA2 (b/h)</t>
  </si>
  <si>
    <t>6. FIGURA DEL TRAZADO ACTUAL Y PROPUESTO QUE REPRESENTA LA MODIFICACION IDA</t>
  </si>
  <si>
    <t>PTA1</t>
  </si>
  <si>
    <t>PTA2</t>
  </si>
  <si>
    <t>-</t>
  </si>
  <si>
    <t>Velocidades</t>
  </si>
  <si>
    <t>periodo máxima demanda ó  PMA (Km/h)</t>
  </si>
  <si>
    <t>periodo máxima demanda ó  PTA (Km/h)</t>
  </si>
  <si>
    <t>Transacciones promedio diario trimestre solicitado</t>
  </si>
  <si>
    <t>Indicadores de Operación</t>
  </si>
  <si>
    <t>ICF promedio mes trimestre solicitado</t>
  </si>
  <si>
    <t>ICR promedio mes trimestre solicitado</t>
  </si>
  <si>
    <t>Usuarios afectados al eliminar paradas</t>
  </si>
  <si>
    <t>Tipodía Laboral (si aplica)</t>
  </si>
  <si>
    <t>Tipodía Sábado (si aplica)</t>
  </si>
  <si>
    <t>Tipodía Domingo (si aplica)</t>
  </si>
  <si>
    <t>Cantidad de reclamos último trimestre</t>
  </si>
  <si>
    <t>Cantidad de requerimientos</t>
  </si>
  <si>
    <t>Municipalidad</t>
  </si>
  <si>
    <t>Juntas de Vecinos</t>
  </si>
  <si>
    <t>Si el proyecto involucra infraestructura indicar su estado</t>
  </si>
  <si>
    <t>Origen de los buses adicionales requeridos para la operación si aplica</t>
  </si>
  <si>
    <t>4. INFORMACIÓN ESPECIFICA DE LA ZONA</t>
  </si>
  <si>
    <t>VARIACIÓN (%)</t>
  </si>
  <si>
    <t>Tiempo promedio de viaje día laboral</t>
  </si>
  <si>
    <t>PMA(min)</t>
  </si>
  <si>
    <t>PTA(min)</t>
  </si>
  <si>
    <t>Usuarios directamente beneficiados con la modificación</t>
  </si>
  <si>
    <t>Afectación vías preferentes en plazas-km/dia</t>
  </si>
  <si>
    <t>U1</t>
  </si>
  <si>
    <t>U2</t>
  </si>
  <si>
    <t>U3</t>
  </si>
  <si>
    <t>U4</t>
  </si>
  <si>
    <t>U5</t>
  </si>
  <si>
    <t>U6</t>
  </si>
  <si>
    <t>U7</t>
  </si>
  <si>
    <t xml:space="preserve">Abandona hitos(Hospitales, Malls, Centros Educativos, etc). Indicarlos </t>
  </si>
  <si>
    <t>No</t>
  </si>
  <si>
    <t>Modificación de Trazado</t>
  </si>
  <si>
    <t>506v</t>
  </si>
  <si>
    <r>
      <t xml:space="preserve">Beneficios Operador: </t>
    </r>
    <r>
      <rPr>
        <sz val="11"/>
        <color theme="1"/>
        <rFont val="Calibri"/>
        <family val="2"/>
        <scheme val="minor"/>
      </rPr>
      <t>Mejorar indicadores de la empresa.</t>
    </r>
  </si>
  <si>
    <t>El 30 de agosto, Metbus entregará los servicios 505, 513 y 517, asociados al Terminal Los Aromos. Esta entrega se enmarca en el inicio de la licitación de transporte público número 2 y permitirá liberar capacidad en el Terminal Los Espinos, ya que estos servicios utilizaban ese terminal como punto de depósito.  Considerando esta liberación de espacio y buscando una operación más eficiente y con menor costo, Metbus ha decidido entregar el Terminal Los Maitenes, donde actualmente operan los servicios 506, 506e, 506v y 511. Lo importante además es que se elimine la parada PD732, que estaría fuera de la ruta de movimiento por Diagonal Las Torres.</t>
  </si>
  <si>
    <t>Es por esta razón que se solicita la eliminación del paradero PD732. La ruta oficial no cambiará y Metbus asumirá los posicionamientos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</si>
</sst>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h:mm;@"/>
    <numFmt numFmtId="165" formatCode="0.0"/>
    <numFmt numFmtId="166" formatCode="0.0%"/>
    <numFmt numFmtId="167" formatCode="_-[$€-2]\ * #,##0.00_-;\-[$€-2]\ * #,##0.00_-;_-[$€-2]\ * &quot;-&quot;??_-"/>
    <numFmt numFmtId="168" formatCode="[$$-340A]\ #,##0"/>
    <numFmt numFmtId="169" formatCode="[$-F400]h:mm:ss\ AM/PM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1"/>
      <color rgb="FF000000"/>
      <name val="Calibri"/>
      <family val="2"/>
    </font>
    <font>
      <b/>
      <sz val="8"/>
      <color rgb="FF000000"/>
      <name val="Calibri"/>
      <family val="2"/>
    </font>
    <font>
      <sz val="9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92D050"/>
        <bgColor indexed="64"/>
      </patternFill>
    </fill>
    <fill>
      <patternFill patternType="solid">
        <fgColor rgb="FFA5A5A5"/>
        <bgColor rgb="FFA5A5A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2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1" fillId="0" borderId="0"/>
    <xf numFmtId="0" fontId="1" fillId="0" borderId="0"/>
    <xf numFmtId="167" fontId="1" fillId="0" borderId="0"/>
    <xf numFmtId="168" fontId="3" fillId="0" borderId="0"/>
    <xf numFmtId="0" fontId="3" fillId="0" borderId="0"/>
    <xf numFmtId="0" fontId="3" fillId="0" borderId="0"/>
    <xf numFmtId="0" fontId="15" fillId="0" borderId="0"/>
    <xf numFmtId="0" fontId="16" fillId="0" borderId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0" fillId="0" borderId="0" xfId="0" applyAlignment="1">
      <alignment horizontal="left"/>
    </xf>
    <xf numFmtId="0" fontId="5" fillId="7" borderId="2" xfId="2" applyFont="1" applyFill="1" applyBorder="1" applyAlignment="1">
      <alignment horizontal="left" textRotation="90"/>
    </xf>
    <xf numFmtId="2" fontId="5" fillId="7" borderId="2" xfId="2" applyNumberFormat="1" applyFont="1" applyFill="1" applyBorder="1" applyAlignment="1">
      <alignment horizontal="left" textRotation="90"/>
    </xf>
    <xf numFmtId="0" fontId="5" fillId="4" borderId="2" xfId="2" applyFont="1" applyFill="1" applyBorder="1" applyAlignment="1">
      <alignment horizontal="left" textRotation="90"/>
    </xf>
    <xf numFmtId="2" fontId="5" fillId="4" borderId="2" xfId="2" applyNumberFormat="1" applyFont="1" applyFill="1" applyBorder="1" applyAlignment="1">
      <alignment horizontal="left" textRotation="90"/>
    </xf>
    <xf numFmtId="0" fontId="5" fillId="5" borderId="2" xfId="2" applyFont="1" applyFill="1" applyBorder="1" applyAlignment="1">
      <alignment horizontal="left" textRotation="90"/>
    </xf>
    <xf numFmtId="2" fontId="5" fillId="5" borderId="2" xfId="2" applyNumberFormat="1" applyFont="1" applyFill="1" applyBorder="1" applyAlignment="1">
      <alignment horizontal="left" textRotation="90"/>
    </xf>
    <xf numFmtId="0" fontId="0" fillId="6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6" borderId="1" xfId="0" applyFill="1" applyBorder="1"/>
    <xf numFmtId="0" fontId="0" fillId="0" borderId="4" xfId="0" applyBorder="1" applyAlignment="1">
      <alignment horizontal="center"/>
    </xf>
    <xf numFmtId="20" fontId="3" fillId="0" borderId="1" xfId="2" applyNumberFormat="1" applyBorder="1" applyAlignment="1">
      <alignment horizontal="left"/>
    </xf>
    <xf numFmtId="164" fontId="3" fillId="0" borderId="1" xfId="2" applyNumberFormat="1" applyBorder="1" applyAlignment="1">
      <alignment horizontal="left"/>
    </xf>
    <xf numFmtId="164" fontId="3" fillId="0" borderId="2" xfId="2" applyNumberFormat="1" applyBorder="1" applyAlignment="1">
      <alignment horizontal="left"/>
    </xf>
    <xf numFmtId="0" fontId="0" fillId="0" borderId="1" xfId="0" applyBorder="1"/>
    <xf numFmtId="0" fontId="0" fillId="0" borderId="4" xfId="0" applyBorder="1"/>
    <xf numFmtId="0" fontId="2" fillId="0" borderId="1" xfId="0" applyFont="1" applyBorder="1" applyAlignment="1">
      <alignment horizontal="left"/>
    </xf>
    <xf numFmtId="20" fontId="3" fillId="0" borderId="5" xfId="2" applyNumberFormat="1" applyBorder="1" applyAlignment="1">
      <alignment horizontal="left"/>
    </xf>
    <xf numFmtId="20" fontId="3" fillId="0" borderId="6" xfId="2" applyNumberFormat="1" applyBorder="1" applyAlignment="1">
      <alignment horizontal="left"/>
    </xf>
    <xf numFmtId="0" fontId="2" fillId="6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8" borderId="1" xfId="0" applyFill="1" applyBorder="1" applyAlignment="1">
      <alignment horizontal="left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2" fillId="0" borderId="0" xfId="0" applyFont="1"/>
    <xf numFmtId="1" fontId="0" fillId="0" borderId="0" xfId="0" applyNumberFormat="1"/>
    <xf numFmtId="165" fontId="0" fillId="0" borderId="0" xfId="0" applyNumberFormat="1"/>
    <xf numFmtId="0" fontId="6" fillId="9" borderId="2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7" fillId="6" borderId="2" xfId="0" applyFont="1" applyFill="1" applyBorder="1" applyAlignment="1">
      <alignment wrapText="1"/>
    </xf>
    <xf numFmtId="0" fontId="7" fillId="6" borderId="1" xfId="0" applyFont="1" applyFill="1" applyBorder="1" applyAlignment="1">
      <alignment wrapText="1"/>
    </xf>
    <xf numFmtId="0" fontId="8" fillId="10" borderId="16" xfId="0" applyFont="1" applyFill="1" applyBorder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10" borderId="19" xfId="0" applyFont="1" applyFill="1" applyBorder="1" applyAlignment="1">
      <alignment vertical="top" wrapText="1"/>
    </xf>
    <xf numFmtId="0" fontId="8" fillId="10" borderId="19" xfId="0" applyFont="1" applyFill="1" applyBorder="1" applyAlignment="1">
      <alignment horizontal="left" vertical="top" wrapText="1"/>
    </xf>
    <xf numFmtId="0" fontId="17" fillId="12" borderId="25" xfId="0" applyFont="1" applyFill="1" applyBorder="1" applyAlignment="1">
      <alignment horizontal="left" vertical="center" wrapText="1"/>
    </xf>
    <xf numFmtId="0" fontId="17" fillId="12" borderId="21" xfId="0" applyFont="1" applyFill="1" applyBorder="1" applyAlignment="1">
      <alignment vertical="top" wrapText="1"/>
    </xf>
    <xf numFmtId="0" fontId="17" fillId="12" borderId="26" xfId="0" applyFont="1" applyFill="1" applyBorder="1" applyAlignment="1">
      <alignment horizontal="left" vertical="center" wrapText="1"/>
    </xf>
    <xf numFmtId="0" fontId="17" fillId="12" borderId="27" xfId="0" applyFont="1" applyFill="1" applyBorder="1" applyAlignment="1">
      <alignment vertical="top" wrapText="1"/>
    </xf>
    <xf numFmtId="0" fontId="18" fillId="12" borderId="19" xfId="0" applyFont="1" applyFill="1" applyBorder="1" applyAlignment="1">
      <alignment horizontal="center"/>
    </xf>
    <xf numFmtId="0" fontId="18" fillId="12" borderId="20" xfId="0" applyFont="1" applyFill="1" applyBorder="1" applyAlignment="1">
      <alignment horizontal="center"/>
    </xf>
    <xf numFmtId="169" fontId="0" fillId="0" borderId="0" xfId="0" applyNumberFormat="1"/>
    <xf numFmtId="1" fontId="0" fillId="11" borderId="0" xfId="0" applyNumberFormat="1" applyFill="1"/>
    <xf numFmtId="9" fontId="0" fillId="0" borderId="1" xfId="0" applyNumberForma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5" xfId="0" applyBorder="1"/>
    <xf numFmtId="0" fontId="0" fillId="11" borderId="1" xfId="0" applyFill="1" applyBorder="1"/>
    <xf numFmtId="0" fontId="8" fillId="10" borderId="19" xfId="0" applyFont="1" applyFill="1" applyBorder="1" applyAlignment="1">
      <alignment horizontal="left" vertical="center" wrapText="1"/>
    </xf>
    <xf numFmtId="0" fontId="8" fillId="10" borderId="20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10" borderId="16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14" fillId="0" borderId="19" xfId="0" applyFont="1" applyBorder="1" applyAlignment="1">
      <alignment horizontal="center" wrapText="1"/>
    </xf>
    <xf numFmtId="0" fontId="14" fillId="0" borderId="23" xfId="0" applyFont="1" applyBorder="1" applyAlignment="1">
      <alignment horizontal="center" wrapText="1"/>
    </xf>
    <xf numFmtId="0" fontId="14" fillId="0" borderId="20" xfId="0" applyFont="1" applyBorder="1" applyAlignment="1">
      <alignment horizontal="center" wrapText="1"/>
    </xf>
    <xf numFmtId="0" fontId="17" fillId="0" borderId="24" xfId="0" applyFont="1" applyBorder="1" applyAlignment="1">
      <alignment horizontal="left"/>
    </xf>
    <xf numFmtId="0" fontId="18" fillId="12" borderId="16" xfId="0" applyFont="1" applyFill="1" applyBorder="1" applyAlignment="1">
      <alignment horizontal="center"/>
    </xf>
    <xf numFmtId="0" fontId="18" fillId="12" borderId="19" xfId="0" applyFont="1" applyFill="1" applyBorder="1" applyAlignment="1">
      <alignment horizontal="center"/>
    </xf>
    <xf numFmtId="0" fontId="14" fillId="0" borderId="16" xfId="0" applyFont="1" applyBorder="1" applyAlignment="1">
      <alignment horizontal="center"/>
    </xf>
    <xf numFmtId="166" fontId="0" fillId="0" borderId="2" xfId="17" applyNumberFormat="1" applyFont="1" applyBorder="1" applyAlignment="1">
      <alignment horizontal="center"/>
    </xf>
    <xf numFmtId="166" fontId="0" fillId="0" borderId="4" xfId="17" applyNumberFormat="1" applyFont="1" applyBorder="1" applyAlignment="1">
      <alignment horizontal="center"/>
    </xf>
    <xf numFmtId="1" fontId="14" fillId="0" borderId="21" xfId="0" applyNumberFormat="1" applyFont="1" applyBorder="1" applyAlignment="1">
      <alignment horizontal="center"/>
    </xf>
    <xf numFmtId="1" fontId="14" fillId="0" borderId="22" xfId="0" applyNumberFormat="1" applyFont="1" applyBorder="1" applyAlignment="1">
      <alignment horizontal="center"/>
    </xf>
    <xf numFmtId="0" fontId="0" fillId="0" borderId="2" xfId="1" applyNumberFormat="1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8" fillId="10" borderId="1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" fillId="0" borderId="12" xfId="0" applyFont="1" applyBorder="1" applyAlignment="1">
      <alignment horizontal="left"/>
    </xf>
    <xf numFmtId="0" fontId="7" fillId="6" borderId="17" xfId="0" applyFont="1" applyFill="1" applyBorder="1" applyAlignment="1">
      <alignment horizontal="left" vertical="center"/>
    </xf>
    <xf numFmtId="0" fontId="7" fillId="6" borderId="10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horizontal="left" vertical="center"/>
    </xf>
    <xf numFmtId="1" fontId="14" fillId="0" borderId="19" xfId="0" applyNumberFormat="1" applyFont="1" applyBorder="1" applyAlignment="1">
      <alignment horizontal="center"/>
    </xf>
    <xf numFmtId="1" fontId="14" fillId="0" borderId="20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6" borderId="5" xfId="0" applyFont="1" applyFill="1" applyBorder="1" applyAlignment="1">
      <alignment vertical="center"/>
    </xf>
    <xf numFmtId="0" fontId="7" fillId="6" borderId="14" xfId="0" applyFont="1" applyFill="1" applyBorder="1" applyAlignment="1">
      <alignment vertical="center"/>
    </xf>
    <xf numFmtId="0" fontId="7" fillId="6" borderId="15" xfId="0" applyFont="1" applyFill="1" applyBorder="1" applyAlignment="1">
      <alignment vertical="center"/>
    </xf>
    <xf numFmtId="1" fontId="0" fillId="0" borderId="2" xfId="0" applyNumberFormat="1" applyBorder="1" applyAlignment="1">
      <alignment horizontal="center"/>
    </xf>
    <xf numFmtId="166" fontId="0" fillId="0" borderId="2" xfId="1" applyNumberFormat="1" applyFont="1" applyBorder="1" applyAlignment="1">
      <alignment horizontal="center"/>
    </xf>
    <xf numFmtId="166" fontId="0" fillId="0" borderId="4" xfId="1" applyNumberFormat="1" applyFont="1" applyBorder="1" applyAlignment="1">
      <alignment horizontal="center"/>
    </xf>
    <xf numFmtId="0" fontId="2" fillId="6" borderId="2" xfId="0" applyFont="1" applyFill="1" applyBorder="1" applyAlignment="1">
      <alignment horizontal="left"/>
    </xf>
    <xf numFmtId="0" fontId="2" fillId="6" borderId="3" xfId="0" applyFont="1" applyFill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4" fillId="0" borderId="16" xfId="0" applyFont="1" applyBorder="1" applyAlignment="1">
      <alignment horizontal="left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5" borderId="1" xfId="2" applyFont="1" applyFill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3" borderId="1" xfId="2" applyFont="1" applyFill="1" applyBorder="1" applyAlignment="1">
      <alignment horizontal="left"/>
    </xf>
    <xf numFmtId="0" fontId="4" fillId="4" borderId="1" xfId="2" applyFont="1" applyFill="1" applyBorder="1" applyAlignment="1">
      <alignment horizontal="left"/>
    </xf>
  </cellXfs>
  <cellStyles count="18">
    <cellStyle name="Normal" xfId="0" builtinId="0"/>
    <cellStyle name="Normal 10 2 2 3" xfId="4" xr:uid="{00000000-0005-0000-0000-000001000000}"/>
    <cellStyle name="Normal 155 5" xfId="9" xr:uid="{00000000-0005-0000-0000-000002000000}"/>
    <cellStyle name="Normal 157 5" xfId="10" xr:uid="{00000000-0005-0000-0000-000003000000}"/>
    <cellStyle name="Normal 17 2" xfId="8" xr:uid="{00000000-0005-0000-0000-000004000000}"/>
    <cellStyle name="Normal 2" xfId="3" xr:uid="{00000000-0005-0000-0000-000005000000}"/>
    <cellStyle name="Normal 2 10 2 2" xfId="7" xr:uid="{00000000-0005-0000-0000-000006000000}"/>
    <cellStyle name="Normal 2 2" xfId="2" xr:uid="{00000000-0005-0000-0000-000007000000}"/>
    <cellStyle name="Normal 2 2 10 3" xfId="5" xr:uid="{00000000-0005-0000-0000-000008000000}"/>
    <cellStyle name="Normal 227" xfId="12" xr:uid="{00000000-0005-0000-0000-000009000000}"/>
    <cellStyle name="Normal 28" xfId="11" xr:uid="{00000000-0005-0000-0000-00000A000000}"/>
    <cellStyle name="Normal 3" xfId="6" xr:uid="{00000000-0005-0000-0000-00000B000000}"/>
    <cellStyle name="Normal 3 10 10" xfId="13" xr:uid="{00000000-0005-0000-0000-00000C000000}"/>
    <cellStyle name="Normal 4" xfId="15" xr:uid="{00000000-0005-0000-0000-00000D000000}"/>
    <cellStyle name="Normal 5" xfId="16" xr:uid="{00000000-0005-0000-0000-00000E000000}"/>
    <cellStyle name="Normal 8" xfId="14" xr:uid="{00000000-0005-0000-0000-00000F000000}"/>
    <cellStyle name="Porcentaje" xfId="1" builtinId="5"/>
    <cellStyle name="Porcentaje 3" xfId="17" xr:uid="{00000000-0005-0000-0000-000012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</xdr:colOff>
      <xdr:row>83</xdr:row>
      <xdr:rowOff>21770</xdr:rowOff>
    </xdr:from>
    <xdr:to>
      <xdr:col>7</xdr:col>
      <xdr:colOff>32657</xdr:colOff>
      <xdr:row>101</xdr:row>
      <xdr:rowOff>36258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0D67D77-8242-591C-A668-194B43FEA7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360"/>
        <a:stretch>
          <a:fillRect/>
        </a:stretch>
      </xdr:blipFill>
      <xdr:spPr bwMode="auto">
        <a:xfrm>
          <a:off x="32657" y="17471570"/>
          <a:ext cx="7554686" cy="334551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04"/>
  <sheetViews>
    <sheetView tabSelected="1" zoomScale="70" zoomScaleNormal="70" workbookViewId="0">
      <selection activeCell="W106" sqref="W106"/>
    </sheetView>
  </sheetViews>
  <sheetFormatPr baseColWidth="10" defaultRowHeight="14.4" x14ac:dyDescent="0.3"/>
  <cols>
    <col min="1" max="1" width="20.33203125" customWidth="1"/>
    <col min="2" max="2" width="44.6640625" customWidth="1"/>
    <col min="3" max="7" width="9" customWidth="1"/>
    <col min="8" max="8" width="10.33203125" customWidth="1"/>
    <col min="9" max="9" width="2.5546875" customWidth="1"/>
    <col min="10" max="14" width="11.44140625" customWidth="1"/>
    <col min="15" max="15" width="12.33203125" bestFit="1" customWidth="1"/>
    <col min="16" max="44" width="5.6640625" customWidth="1"/>
  </cols>
  <sheetData>
    <row r="1" spans="1:51" ht="15" customHeight="1" x14ac:dyDescent="0.3">
      <c r="A1" s="124" t="s">
        <v>0</v>
      </c>
      <c r="B1" s="124"/>
      <c r="C1" s="124"/>
      <c r="D1" s="124"/>
      <c r="E1" s="124"/>
      <c r="F1" s="124"/>
      <c r="G1" s="124"/>
      <c r="H1" s="124"/>
      <c r="K1" s="1"/>
      <c r="L1" s="1" t="s">
        <v>1</v>
      </c>
      <c r="M1" s="1"/>
      <c r="N1" s="1"/>
      <c r="O1" s="1"/>
      <c r="P1" s="1">
        <v>1</v>
      </c>
      <c r="Q1" s="1">
        <v>4.5</v>
      </c>
      <c r="R1" s="1">
        <v>1</v>
      </c>
      <c r="S1" s="1">
        <v>1.5</v>
      </c>
      <c r="T1" s="1">
        <v>1.5</v>
      </c>
      <c r="U1" s="1">
        <v>3</v>
      </c>
      <c r="V1" s="1">
        <v>1.5</v>
      </c>
      <c r="W1" s="1">
        <v>2.5</v>
      </c>
      <c r="X1" s="1">
        <v>2</v>
      </c>
      <c r="Y1" s="1">
        <v>2</v>
      </c>
      <c r="Z1" s="1">
        <v>2.5</v>
      </c>
      <c r="AA1" s="1">
        <v>1</v>
      </c>
      <c r="AB1" s="1">
        <v>1</v>
      </c>
      <c r="AC1" s="1">
        <v>4.5</v>
      </c>
      <c r="AD1" s="1">
        <v>1</v>
      </c>
      <c r="AE1" s="1">
        <v>2.5</v>
      </c>
      <c r="AF1" s="1">
        <v>2.9999999999999987</v>
      </c>
      <c r="AG1" s="1">
        <v>3</v>
      </c>
      <c r="AH1" s="1">
        <v>4.5</v>
      </c>
      <c r="AI1" s="1">
        <v>3.5000000000000009</v>
      </c>
      <c r="AJ1" s="1">
        <v>1</v>
      </c>
      <c r="AK1" s="1">
        <v>1</v>
      </c>
      <c r="AL1" s="1">
        <v>4.5</v>
      </c>
      <c r="AM1" s="1">
        <v>2</v>
      </c>
      <c r="AN1" s="1">
        <v>5.4999999999999991</v>
      </c>
      <c r="AO1" s="1">
        <v>5.0000000000000009</v>
      </c>
      <c r="AP1" s="1">
        <v>3</v>
      </c>
      <c r="AQ1" s="1">
        <v>2.0000000000000036</v>
      </c>
      <c r="AR1" s="1">
        <v>1</v>
      </c>
    </row>
    <row r="2" spans="1:51" ht="17.399999999999999" x14ac:dyDescent="0.3">
      <c r="K2" s="1"/>
      <c r="L2" s="1"/>
      <c r="M2" s="1"/>
      <c r="N2" s="1"/>
      <c r="O2" s="1"/>
      <c r="P2" s="125" t="s">
        <v>2</v>
      </c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6" t="s">
        <v>3</v>
      </c>
      <c r="AC2" s="126"/>
      <c r="AD2" s="126"/>
      <c r="AE2" s="126"/>
      <c r="AF2" s="126"/>
      <c r="AG2" s="126"/>
      <c r="AH2" s="126"/>
      <c r="AI2" s="126"/>
      <c r="AJ2" s="126"/>
      <c r="AK2" s="122" t="s">
        <v>4</v>
      </c>
      <c r="AL2" s="122"/>
      <c r="AM2" s="122"/>
      <c r="AN2" s="122"/>
      <c r="AO2" s="122"/>
      <c r="AP2" s="122"/>
      <c r="AQ2" s="122"/>
      <c r="AR2" s="122"/>
      <c r="AS2">
        <v>81</v>
      </c>
      <c r="AT2">
        <v>81</v>
      </c>
      <c r="AU2">
        <v>81</v>
      </c>
    </row>
    <row r="3" spans="1:51" ht="82.8" x14ac:dyDescent="0.3">
      <c r="A3" s="108" t="s">
        <v>5</v>
      </c>
      <c r="B3" s="109"/>
      <c r="C3" s="123" t="s">
        <v>124</v>
      </c>
      <c r="D3" s="123"/>
      <c r="E3" s="123"/>
      <c r="F3" s="123"/>
      <c r="G3" s="123"/>
      <c r="H3" s="123"/>
      <c r="K3" s="1"/>
      <c r="L3" s="1"/>
      <c r="M3" s="1"/>
      <c r="N3" s="1"/>
      <c r="O3" s="1"/>
      <c r="P3" s="2" t="s">
        <v>6</v>
      </c>
      <c r="Q3" s="2" t="s">
        <v>7</v>
      </c>
      <c r="R3" s="2" t="s">
        <v>8</v>
      </c>
      <c r="S3" s="3" t="s">
        <v>9</v>
      </c>
      <c r="T3" s="2" t="s">
        <v>10</v>
      </c>
      <c r="U3" s="3" t="s">
        <v>11</v>
      </c>
      <c r="V3" s="3" t="s">
        <v>12</v>
      </c>
      <c r="W3" s="2" t="s">
        <v>13</v>
      </c>
      <c r="X3" s="2" t="s">
        <v>88</v>
      </c>
      <c r="Y3" s="2" t="s">
        <v>89</v>
      </c>
      <c r="Z3" s="3" t="s">
        <v>14</v>
      </c>
      <c r="AA3" s="2" t="s">
        <v>15</v>
      </c>
      <c r="AB3" s="4" t="s">
        <v>16</v>
      </c>
      <c r="AC3" s="4" t="s">
        <v>17</v>
      </c>
      <c r="AD3" s="4" t="s">
        <v>18</v>
      </c>
      <c r="AE3" s="5" t="s">
        <v>19</v>
      </c>
      <c r="AF3" s="4" t="s">
        <v>20</v>
      </c>
      <c r="AG3" s="4" t="s">
        <v>21</v>
      </c>
      <c r="AH3" s="4" t="s">
        <v>22</v>
      </c>
      <c r="AI3" s="4" t="s">
        <v>23</v>
      </c>
      <c r="AJ3" s="4" t="s">
        <v>24</v>
      </c>
      <c r="AK3" s="6" t="s">
        <v>25</v>
      </c>
      <c r="AL3" s="6" t="s">
        <v>26</v>
      </c>
      <c r="AM3" s="6" t="s">
        <v>27</v>
      </c>
      <c r="AN3" s="7" t="s">
        <v>28</v>
      </c>
      <c r="AO3" s="6" t="s">
        <v>29</v>
      </c>
      <c r="AP3" s="6" t="s">
        <v>30</v>
      </c>
      <c r="AQ3" s="6" t="s">
        <v>31</v>
      </c>
      <c r="AR3" s="6" t="s">
        <v>32</v>
      </c>
    </row>
    <row r="4" spans="1:51" x14ac:dyDescent="0.3">
      <c r="A4" s="108" t="s">
        <v>33</v>
      </c>
      <c r="B4" s="109"/>
      <c r="C4" s="8" t="s">
        <v>34</v>
      </c>
      <c r="D4" s="9">
        <v>13</v>
      </c>
      <c r="E4" s="8" t="s">
        <v>35</v>
      </c>
      <c r="F4" s="9">
        <v>8</v>
      </c>
      <c r="G4" s="10" t="s">
        <v>36</v>
      </c>
      <c r="H4" s="11">
        <v>2025</v>
      </c>
      <c r="K4" s="1"/>
      <c r="L4" s="1"/>
      <c r="M4" s="1"/>
      <c r="N4" s="1"/>
      <c r="O4" s="1"/>
      <c r="P4" s="12">
        <v>0</v>
      </c>
      <c r="Q4" s="13">
        <v>4.1666666666666664E-2</v>
      </c>
      <c r="R4" s="13">
        <v>0.22916666666666499</v>
      </c>
      <c r="S4" s="13">
        <v>0.27083333333333098</v>
      </c>
      <c r="T4" s="13">
        <v>0.33333333333333298</v>
      </c>
      <c r="U4" s="13">
        <v>0.39583333333333298</v>
      </c>
      <c r="V4" s="13">
        <v>0.52083333333333304</v>
      </c>
      <c r="W4" s="13">
        <v>0.58333333333333304</v>
      </c>
      <c r="X4" s="13">
        <v>0.6875</v>
      </c>
      <c r="Y4" s="13">
        <v>0.77083333333333304</v>
      </c>
      <c r="Z4" s="13">
        <v>0.85416666666666596</v>
      </c>
      <c r="AA4" s="13">
        <v>0.95833333333333304</v>
      </c>
      <c r="AB4" s="12">
        <v>0</v>
      </c>
      <c r="AC4" s="13">
        <v>4.1666666666666664E-2</v>
      </c>
      <c r="AD4" s="13">
        <v>0.22916666666666599</v>
      </c>
      <c r="AE4" s="13">
        <v>0.27083333333333298</v>
      </c>
      <c r="AF4" s="13">
        <v>0.375</v>
      </c>
      <c r="AG4" s="13">
        <v>0.5</v>
      </c>
      <c r="AH4" s="13">
        <v>0.625</v>
      </c>
      <c r="AI4" s="13">
        <v>0.8125</v>
      </c>
      <c r="AJ4" s="13">
        <v>0.95833333333333304</v>
      </c>
      <c r="AK4" s="12">
        <v>0</v>
      </c>
      <c r="AL4" s="13">
        <v>4.1666666666666664E-2</v>
      </c>
      <c r="AM4" s="13">
        <v>0.22916666666666599</v>
      </c>
      <c r="AN4" s="13">
        <v>0.3125</v>
      </c>
      <c r="AO4" s="13">
        <v>0.54166666666666663</v>
      </c>
      <c r="AP4" s="13">
        <v>0.75</v>
      </c>
      <c r="AQ4" s="13">
        <v>0.875</v>
      </c>
      <c r="AR4" s="14">
        <v>0.95833333333333304</v>
      </c>
      <c r="AS4" s="15"/>
      <c r="AT4" s="121" t="s">
        <v>37</v>
      </c>
      <c r="AU4" s="121"/>
      <c r="AV4" s="121"/>
      <c r="AW4" s="121" t="s">
        <v>38</v>
      </c>
      <c r="AX4" s="121"/>
      <c r="AY4" s="121"/>
    </row>
    <row r="5" spans="1:51" x14ac:dyDescent="0.3">
      <c r="A5" s="108" t="s">
        <v>39</v>
      </c>
      <c r="B5" s="109"/>
      <c r="C5" s="8" t="s">
        <v>40</v>
      </c>
      <c r="D5" s="61">
        <v>5</v>
      </c>
      <c r="E5" s="58"/>
      <c r="F5" s="59"/>
      <c r="G5" s="10" t="s">
        <v>41</v>
      </c>
      <c r="H5" s="16"/>
      <c r="K5" s="17" t="s">
        <v>42</v>
      </c>
      <c r="L5" s="17" t="s">
        <v>43</v>
      </c>
      <c r="M5" s="17" t="s">
        <v>44</v>
      </c>
      <c r="N5" s="17" t="s">
        <v>45</v>
      </c>
      <c r="O5" s="52" t="s">
        <v>46</v>
      </c>
      <c r="P5" s="18">
        <v>4.1655092592592598E-2</v>
      </c>
      <c r="Q5" s="18">
        <v>0.22915509259259259</v>
      </c>
      <c r="R5" s="18">
        <v>0.27082175925925928</v>
      </c>
      <c r="S5" s="18">
        <v>0.33332175925925928</v>
      </c>
      <c r="T5" s="18">
        <v>0.39582175925925928</v>
      </c>
      <c r="U5" s="18">
        <v>0.52082175925925933</v>
      </c>
      <c r="V5" s="18">
        <v>0.58332175925925933</v>
      </c>
      <c r="W5" s="18">
        <v>0.68748842592592585</v>
      </c>
      <c r="X5" s="18">
        <v>0.77082175925925922</v>
      </c>
      <c r="Y5" s="18">
        <v>0.85415509259259259</v>
      </c>
      <c r="Z5" s="18">
        <v>0.95832175925925922</v>
      </c>
      <c r="AA5" s="18">
        <v>0.99998842592592585</v>
      </c>
      <c r="AB5" s="18">
        <v>4.0972222222222222E-2</v>
      </c>
      <c r="AC5" s="18">
        <v>0.22847222222222199</v>
      </c>
      <c r="AD5" s="18">
        <v>0.27013888888888898</v>
      </c>
      <c r="AE5" s="18">
        <v>0.3743055555555555</v>
      </c>
      <c r="AF5" s="18">
        <v>0.4993055555555555</v>
      </c>
      <c r="AG5" s="18">
        <v>0.62430555555555556</v>
      </c>
      <c r="AH5" s="18">
        <v>0.8125</v>
      </c>
      <c r="AI5" s="18">
        <v>0.95763888888888893</v>
      </c>
      <c r="AJ5" s="18">
        <v>0.999305555555556</v>
      </c>
      <c r="AK5" s="18">
        <v>4.0972222222222222E-2</v>
      </c>
      <c r="AL5" s="18">
        <v>0.22847222222222199</v>
      </c>
      <c r="AM5" s="18">
        <v>0.31180555555555556</v>
      </c>
      <c r="AN5" s="18">
        <v>0.54097222222222219</v>
      </c>
      <c r="AO5" s="18">
        <v>0.74930555555555556</v>
      </c>
      <c r="AP5" s="18">
        <v>0.87430555555555556</v>
      </c>
      <c r="AQ5" s="18">
        <v>0.95763888888888904</v>
      </c>
      <c r="AR5" s="19">
        <v>0.999305555555556</v>
      </c>
      <c r="AS5" s="53" t="s">
        <v>38</v>
      </c>
      <c r="AT5" s="53" t="s">
        <v>47</v>
      </c>
      <c r="AU5" s="15" t="s">
        <v>48</v>
      </c>
      <c r="AV5" s="15" t="s">
        <v>4</v>
      </c>
      <c r="AW5" s="15" t="s">
        <v>47</v>
      </c>
      <c r="AX5" s="15" t="s">
        <v>48</v>
      </c>
      <c r="AY5" s="15" t="s">
        <v>4</v>
      </c>
    </row>
    <row r="6" spans="1:51" x14ac:dyDescent="0.3">
      <c r="A6" s="108" t="s">
        <v>49</v>
      </c>
      <c r="B6" s="109"/>
      <c r="C6" s="121" t="s">
        <v>124</v>
      </c>
      <c r="D6" s="121"/>
      <c r="E6" s="121"/>
      <c r="F6" s="121"/>
      <c r="G6" s="20" t="s">
        <v>50</v>
      </c>
      <c r="H6" s="21"/>
      <c r="K6" s="22" t="s">
        <v>51</v>
      </c>
      <c r="L6" s="22" t="s">
        <v>125</v>
      </c>
      <c r="M6" s="22" t="s">
        <v>125</v>
      </c>
      <c r="N6" s="22" t="s">
        <v>52</v>
      </c>
      <c r="O6" s="23" t="s">
        <v>53</v>
      </c>
      <c r="P6" s="15">
        <v>0</v>
      </c>
      <c r="Q6" s="15">
        <v>0</v>
      </c>
      <c r="R6" s="15">
        <v>7</v>
      </c>
      <c r="S6" s="15">
        <v>10.666666666666666</v>
      </c>
      <c r="T6" s="15">
        <v>5.333333333333333</v>
      </c>
      <c r="U6" s="15">
        <v>4.666666666666667</v>
      </c>
      <c r="V6" s="15">
        <v>6</v>
      </c>
      <c r="W6" s="15">
        <v>7.2</v>
      </c>
      <c r="X6" s="15">
        <v>7</v>
      </c>
      <c r="Y6" s="15">
        <v>6</v>
      </c>
      <c r="Z6" s="15">
        <v>4.4000000000000004</v>
      </c>
      <c r="AA6" s="15">
        <v>2</v>
      </c>
      <c r="AB6" s="15">
        <v>0</v>
      </c>
      <c r="AC6" s="15">
        <v>0</v>
      </c>
      <c r="AD6" s="15">
        <v>3</v>
      </c>
      <c r="AE6" s="15">
        <v>4.4000000000000004</v>
      </c>
      <c r="AF6" s="15">
        <v>4.333333333333333</v>
      </c>
      <c r="AG6" s="15">
        <v>4</v>
      </c>
      <c r="AH6" s="15">
        <v>4.666666666666667</v>
      </c>
      <c r="AI6" s="15">
        <v>4</v>
      </c>
      <c r="AJ6" s="15">
        <v>2</v>
      </c>
      <c r="AK6" s="15">
        <v>0</v>
      </c>
      <c r="AL6" s="15">
        <v>0</v>
      </c>
      <c r="AM6" s="15">
        <v>3.5</v>
      </c>
      <c r="AN6" s="15">
        <v>4</v>
      </c>
      <c r="AO6" s="15">
        <v>4</v>
      </c>
      <c r="AP6" s="15">
        <v>3.6666666666666665</v>
      </c>
      <c r="AQ6" s="15">
        <v>3</v>
      </c>
      <c r="AR6" s="15">
        <v>2</v>
      </c>
      <c r="AS6" s="15">
        <v>34.590000000000003</v>
      </c>
      <c r="AT6" s="21">
        <f>+SUMPRODUCT(P6:AA6,$P$1:$AA$1)</f>
        <v>111</v>
      </c>
      <c r="AU6" s="21">
        <f>+SUMPRODUCT($AB$1:$AJ$1,AB6:AJ6)</f>
        <v>76</v>
      </c>
      <c r="AV6" s="21">
        <f>+SUMPRODUCT(AK6:AR6,$AK$1:$AR$1)</f>
        <v>68.000000000000014</v>
      </c>
      <c r="AW6" s="25">
        <f>+AS6*$AT6</f>
        <v>3839.4900000000002</v>
      </c>
      <c r="AX6" s="25">
        <f t="shared" ref="AX6:AY9" si="0">+AU6*$AS6</f>
        <v>2628.84</v>
      </c>
      <c r="AY6" s="25">
        <f t="shared" si="0"/>
        <v>2352.1200000000008</v>
      </c>
    </row>
    <row r="7" spans="1:51" x14ac:dyDescent="0.3">
      <c r="A7" s="108" t="s">
        <v>54</v>
      </c>
      <c r="B7" s="109"/>
      <c r="C7" s="110" t="s">
        <v>125</v>
      </c>
      <c r="D7" s="111"/>
      <c r="E7" s="111"/>
      <c r="F7" s="111"/>
      <c r="G7" s="111"/>
      <c r="H7" s="112"/>
      <c r="K7" s="22" t="s">
        <v>51</v>
      </c>
      <c r="L7" s="22" t="s">
        <v>125</v>
      </c>
      <c r="M7" s="22" t="s">
        <v>125</v>
      </c>
      <c r="N7" s="22" t="s">
        <v>55</v>
      </c>
      <c r="O7" s="23" t="s">
        <v>53</v>
      </c>
      <c r="P7" s="15">
        <v>0</v>
      </c>
      <c r="Q7" s="15">
        <v>0</v>
      </c>
      <c r="R7" s="15">
        <v>6</v>
      </c>
      <c r="S7" s="15">
        <v>7.333333333333333</v>
      </c>
      <c r="T7" s="15">
        <v>5.333333333333333</v>
      </c>
      <c r="U7" s="15">
        <v>6.666666666666667</v>
      </c>
      <c r="V7" s="15">
        <v>6</v>
      </c>
      <c r="W7" s="15">
        <v>6</v>
      </c>
      <c r="X7" s="15">
        <v>7.5</v>
      </c>
      <c r="Y7" s="15">
        <v>7</v>
      </c>
      <c r="Z7" s="15">
        <v>4.4000000000000004</v>
      </c>
      <c r="AA7" s="15">
        <v>2</v>
      </c>
      <c r="AB7" s="15">
        <v>0</v>
      </c>
      <c r="AC7" s="15">
        <v>0</v>
      </c>
      <c r="AD7" s="15">
        <v>3</v>
      </c>
      <c r="AE7" s="15">
        <v>4</v>
      </c>
      <c r="AF7" s="15">
        <v>4.333333333333333</v>
      </c>
      <c r="AG7" s="15">
        <v>4</v>
      </c>
      <c r="AH7" s="15">
        <v>4.666666666666667</v>
      </c>
      <c r="AI7" s="15">
        <v>4.2857142857142856</v>
      </c>
      <c r="AJ7" s="15">
        <v>2</v>
      </c>
      <c r="AK7" s="15">
        <v>0</v>
      </c>
      <c r="AL7" s="15">
        <v>0</v>
      </c>
      <c r="AM7" s="15">
        <v>3</v>
      </c>
      <c r="AN7" s="15">
        <v>4</v>
      </c>
      <c r="AO7" s="15">
        <v>4</v>
      </c>
      <c r="AP7" s="15">
        <v>4</v>
      </c>
      <c r="AQ7" s="15">
        <v>3</v>
      </c>
      <c r="AR7" s="15">
        <v>2</v>
      </c>
      <c r="AS7" s="15">
        <v>34.76</v>
      </c>
      <c r="AT7" s="21">
        <f>+SUMPRODUCT(P7:AA7,$P$1:$AA$1)</f>
        <v>111</v>
      </c>
      <c r="AU7" s="21">
        <f>+SUMPRODUCT($AB$1:$AJ$1,AB7:AJ7)</f>
        <v>76</v>
      </c>
      <c r="AV7" s="21">
        <f>+SUMPRODUCT(AK7:AR7,$AK$1:$AR$1)</f>
        <v>68.000000000000014</v>
      </c>
      <c r="AW7" s="25">
        <f>+AS7*$AT7</f>
        <v>3858.3599999999997</v>
      </c>
      <c r="AX7" s="25">
        <f t="shared" si="0"/>
        <v>2641.7599999999998</v>
      </c>
      <c r="AY7" s="25">
        <f t="shared" si="0"/>
        <v>2363.6800000000003</v>
      </c>
    </row>
    <row r="8" spans="1:51" x14ac:dyDescent="0.3">
      <c r="A8" s="108" t="s">
        <v>56</v>
      </c>
      <c r="B8" s="109"/>
      <c r="C8" s="110"/>
      <c r="D8" s="111"/>
      <c r="E8" s="111"/>
      <c r="F8" s="111"/>
      <c r="G8" s="111"/>
      <c r="H8" s="112"/>
      <c r="K8" s="22" t="s">
        <v>51</v>
      </c>
      <c r="L8" s="22" t="s">
        <v>125</v>
      </c>
      <c r="M8" s="22" t="s">
        <v>125</v>
      </c>
      <c r="N8" s="22" t="s">
        <v>52</v>
      </c>
      <c r="O8" s="23" t="s">
        <v>57</v>
      </c>
      <c r="P8" s="54">
        <v>0</v>
      </c>
      <c r="Q8" s="54">
        <v>0</v>
      </c>
      <c r="R8" s="54">
        <v>7</v>
      </c>
      <c r="S8" s="54">
        <v>10.666666666666666</v>
      </c>
      <c r="T8" s="54">
        <v>5.333333333333333</v>
      </c>
      <c r="U8" s="54">
        <v>4.666666666666667</v>
      </c>
      <c r="V8" s="54">
        <v>6</v>
      </c>
      <c r="W8" s="54">
        <v>7.2</v>
      </c>
      <c r="X8" s="54">
        <v>7</v>
      </c>
      <c r="Y8" s="54">
        <v>6</v>
      </c>
      <c r="Z8" s="54">
        <v>4.4000000000000004</v>
      </c>
      <c r="AA8" s="54">
        <v>2</v>
      </c>
      <c r="AB8" s="54">
        <v>0</v>
      </c>
      <c r="AC8" s="54">
        <v>0</v>
      </c>
      <c r="AD8" s="54">
        <v>3</v>
      </c>
      <c r="AE8" s="54">
        <v>4.4000000000000004</v>
      </c>
      <c r="AF8" s="54">
        <v>4.333333333333333</v>
      </c>
      <c r="AG8" s="54">
        <v>4</v>
      </c>
      <c r="AH8" s="54">
        <v>4.666666666666667</v>
      </c>
      <c r="AI8" s="54">
        <v>4</v>
      </c>
      <c r="AJ8" s="54">
        <v>2</v>
      </c>
      <c r="AK8" s="54">
        <v>0</v>
      </c>
      <c r="AL8" s="54">
        <v>0</v>
      </c>
      <c r="AM8" s="54">
        <v>3.5</v>
      </c>
      <c r="AN8" s="54">
        <v>4</v>
      </c>
      <c r="AO8" s="54">
        <v>4</v>
      </c>
      <c r="AP8" s="54">
        <v>3.6666666666666665</v>
      </c>
      <c r="AQ8" s="54">
        <v>3</v>
      </c>
      <c r="AR8" s="54">
        <v>2</v>
      </c>
      <c r="AS8" s="54">
        <v>34.590000000000003</v>
      </c>
      <c r="AT8" s="21">
        <f>+SUMPRODUCT(P8:AA8,$P$1:$AA$1)</f>
        <v>111</v>
      </c>
      <c r="AU8" s="21">
        <f>+SUMPRODUCT($AB$1:$AJ$1,AB8:AJ8)</f>
        <v>76</v>
      </c>
      <c r="AV8" s="21">
        <f>+SUMPRODUCT(AK8:AR8,$AK$1:$AR$1)</f>
        <v>68.000000000000014</v>
      </c>
      <c r="AW8" s="25">
        <f>+AS8*$AT8</f>
        <v>3839.4900000000002</v>
      </c>
      <c r="AX8" s="25">
        <f t="shared" si="0"/>
        <v>2628.84</v>
      </c>
      <c r="AY8" s="25">
        <f t="shared" si="0"/>
        <v>2352.1200000000008</v>
      </c>
    </row>
    <row r="9" spans="1:51" x14ac:dyDescent="0.3">
      <c r="K9" s="22" t="s">
        <v>51</v>
      </c>
      <c r="L9" s="22" t="s">
        <v>125</v>
      </c>
      <c r="M9" s="22" t="s">
        <v>125</v>
      </c>
      <c r="N9" s="22" t="s">
        <v>55</v>
      </c>
      <c r="O9" s="23" t="s">
        <v>57</v>
      </c>
      <c r="P9" s="54">
        <v>0</v>
      </c>
      <c r="Q9" s="54">
        <v>0</v>
      </c>
      <c r="R9" s="54">
        <v>6</v>
      </c>
      <c r="S9" s="54">
        <v>7.333333333333333</v>
      </c>
      <c r="T9" s="54">
        <v>5.333333333333333</v>
      </c>
      <c r="U9" s="54">
        <v>6.666666666666667</v>
      </c>
      <c r="V9" s="54">
        <v>6</v>
      </c>
      <c r="W9" s="54">
        <v>6</v>
      </c>
      <c r="X9" s="54">
        <v>7.5</v>
      </c>
      <c r="Y9" s="54">
        <v>7</v>
      </c>
      <c r="Z9" s="54">
        <v>4.4000000000000004</v>
      </c>
      <c r="AA9" s="54">
        <v>2</v>
      </c>
      <c r="AB9" s="54">
        <v>0</v>
      </c>
      <c r="AC9" s="54">
        <v>0</v>
      </c>
      <c r="AD9" s="54">
        <v>3</v>
      </c>
      <c r="AE9" s="54">
        <v>4</v>
      </c>
      <c r="AF9" s="54">
        <v>4.333333333333333</v>
      </c>
      <c r="AG9" s="54">
        <v>4</v>
      </c>
      <c r="AH9" s="54">
        <v>4.666666666666667</v>
      </c>
      <c r="AI9" s="54">
        <v>4.2857142857142856</v>
      </c>
      <c r="AJ9" s="54">
        <v>2</v>
      </c>
      <c r="AK9" s="54">
        <v>0</v>
      </c>
      <c r="AL9" s="54">
        <v>0</v>
      </c>
      <c r="AM9" s="54">
        <v>3</v>
      </c>
      <c r="AN9" s="54">
        <v>4</v>
      </c>
      <c r="AO9" s="54">
        <v>4</v>
      </c>
      <c r="AP9" s="54">
        <v>4</v>
      </c>
      <c r="AQ9" s="54">
        <v>3</v>
      </c>
      <c r="AR9" s="54">
        <v>2</v>
      </c>
      <c r="AS9" s="54">
        <v>34.76</v>
      </c>
      <c r="AT9" s="21">
        <f>+SUMPRODUCT(P9:AA9,$P$1:$AA$1)</f>
        <v>111</v>
      </c>
      <c r="AU9" s="21">
        <f>+SUMPRODUCT($AB$1:$AJ$1,AB9:AJ9)</f>
        <v>76</v>
      </c>
      <c r="AV9" s="21">
        <f>+SUMPRODUCT(AK9:AR9,$AK$1:$AR$1)</f>
        <v>68.000000000000014</v>
      </c>
      <c r="AW9" s="25">
        <f>+AS9*$AT9</f>
        <v>3858.3599999999997</v>
      </c>
      <c r="AX9" s="25">
        <f t="shared" si="0"/>
        <v>2641.7599999999998</v>
      </c>
      <c r="AY9" s="25">
        <f t="shared" si="0"/>
        <v>2363.6800000000003</v>
      </c>
    </row>
    <row r="10" spans="1:51" x14ac:dyDescent="0.3">
      <c r="A10" s="26" t="s">
        <v>58</v>
      </c>
      <c r="B10" s="26"/>
    </row>
    <row r="11" spans="1:51" ht="20.25" customHeight="1" x14ac:dyDescent="0.3">
      <c r="A11" s="113" t="s">
        <v>127</v>
      </c>
      <c r="B11" s="113"/>
      <c r="C11" s="113"/>
      <c r="D11" s="113"/>
      <c r="E11" s="113"/>
      <c r="F11" s="113"/>
      <c r="G11" s="113"/>
      <c r="H11" s="113"/>
      <c r="P11">
        <f t="shared" ref="P11:AR11" si="1">+P6*P1</f>
        <v>0</v>
      </c>
      <c r="Q11">
        <f t="shared" si="1"/>
        <v>0</v>
      </c>
      <c r="R11">
        <f t="shared" si="1"/>
        <v>7</v>
      </c>
      <c r="S11">
        <f t="shared" si="1"/>
        <v>16</v>
      </c>
      <c r="T11">
        <f t="shared" si="1"/>
        <v>8</v>
      </c>
      <c r="U11">
        <f t="shared" si="1"/>
        <v>14</v>
      </c>
      <c r="V11">
        <f t="shared" si="1"/>
        <v>9</v>
      </c>
      <c r="W11">
        <f t="shared" si="1"/>
        <v>18</v>
      </c>
      <c r="X11">
        <f t="shared" si="1"/>
        <v>14</v>
      </c>
      <c r="Y11">
        <f t="shared" si="1"/>
        <v>12</v>
      </c>
      <c r="Z11">
        <f t="shared" si="1"/>
        <v>11</v>
      </c>
      <c r="AA11">
        <f t="shared" si="1"/>
        <v>2</v>
      </c>
      <c r="AB11">
        <f t="shared" si="1"/>
        <v>0</v>
      </c>
      <c r="AC11">
        <f t="shared" si="1"/>
        <v>0</v>
      </c>
      <c r="AD11">
        <f t="shared" si="1"/>
        <v>3</v>
      </c>
      <c r="AE11">
        <f t="shared" si="1"/>
        <v>11</v>
      </c>
      <c r="AF11">
        <f t="shared" si="1"/>
        <v>12.999999999999993</v>
      </c>
      <c r="AG11">
        <f t="shared" si="1"/>
        <v>12</v>
      </c>
      <c r="AH11">
        <f t="shared" si="1"/>
        <v>21</v>
      </c>
      <c r="AI11">
        <f t="shared" si="1"/>
        <v>14.000000000000004</v>
      </c>
      <c r="AJ11">
        <f t="shared" si="1"/>
        <v>2</v>
      </c>
      <c r="AK11">
        <f t="shared" si="1"/>
        <v>0</v>
      </c>
      <c r="AL11">
        <f t="shared" si="1"/>
        <v>0</v>
      </c>
      <c r="AM11">
        <f t="shared" si="1"/>
        <v>7</v>
      </c>
      <c r="AN11">
        <f t="shared" si="1"/>
        <v>21.999999999999996</v>
      </c>
      <c r="AO11">
        <f t="shared" si="1"/>
        <v>20.000000000000004</v>
      </c>
      <c r="AP11">
        <f t="shared" si="1"/>
        <v>11</v>
      </c>
      <c r="AQ11">
        <f t="shared" si="1"/>
        <v>6.0000000000000107</v>
      </c>
      <c r="AR11">
        <f t="shared" si="1"/>
        <v>2</v>
      </c>
    </row>
    <row r="12" spans="1:51" ht="20.25" customHeight="1" x14ac:dyDescent="0.3">
      <c r="A12" s="113"/>
      <c r="B12" s="113"/>
      <c r="C12" s="113"/>
      <c r="D12" s="113"/>
      <c r="E12" s="113"/>
      <c r="F12" s="113"/>
      <c r="G12" s="113"/>
      <c r="H12" s="113"/>
      <c r="P12">
        <f t="shared" ref="P12:AR12" si="2">+P7*P1</f>
        <v>0</v>
      </c>
      <c r="Q12">
        <f t="shared" si="2"/>
        <v>0</v>
      </c>
      <c r="R12">
        <f t="shared" si="2"/>
        <v>6</v>
      </c>
      <c r="S12">
        <f t="shared" si="2"/>
        <v>11</v>
      </c>
      <c r="T12">
        <f t="shared" si="2"/>
        <v>8</v>
      </c>
      <c r="U12">
        <f t="shared" si="2"/>
        <v>20</v>
      </c>
      <c r="V12">
        <f t="shared" si="2"/>
        <v>9</v>
      </c>
      <c r="W12">
        <f t="shared" si="2"/>
        <v>15</v>
      </c>
      <c r="X12">
        <f t="shared" si="2"/>
        <v>15</v>
      </c>
      <c r="Y12">
        <f t="shared" si="2"/>
        <v>14</v>
      </c>
      <c r="Z12">
        <f t="shared" si="2"/>
        <v>11</v>
      </c>
      <c r="AA12">
        <f t="shared" si="2"/>
        <v>2</v>
      </c>
      <c r="AB12">
        <f t="shared" si="2"/>
        <v>0</v>
      </c>
      <c r="AC12">
        <f t="shared" si="2"/>
        <v>0</v>
      </c>
      <c r="AD12">
        <f t="shared" si="2"/>
        <v>3</v>
      </c>
      <c r="AE12">
        <f t="shared" si="2"/>
        <v>10</v>
      </c>
      <c r="AF12">
        <f t="shared" si="2"/>
        <v>12.999999999999993</v>
      </c>
      <c r="AG12">
        <f t="shared" si="2"/>
        <v>12</v>
      </c>
      <c r="AH12">
        <f t="shared" si="2"/>
        <v>21</v>
      </c>
      <c r="AI12">
        <f t="shared" si="2"/>
        <v>15.000000000000004</v>
      </c>
      <c r="AJ12">
        <f t="shared" si="2"/>
        <v>2</v>
      </c>
      <c r="AK12">
        <f t="shared" si="2"/>
        <v>0</v>
      </c>
      <c r="AL12">
        <f t="shared" si="2"/>
        <v>0</v>
      </c>
      <c r="AM12">
        <f t="shared" si="2"/>
        <v>6</v>
      </c>
      <c r="AN12">
        <f t="shared" si="2"/>
        <v>21.999999999999996</v>
      </c>
      <c r="AO12">
        <f t="shared" si="2"/>
        <v>20.000000000000004</v>
      </c>
      <c r="AP12">
        <f t="shared" si="2"/>
        <v>12</v>
      </c>
      <c r="AQ12">
        <f t="shared" si="2"/>
        <v>6.0000000000000107</v>
      </c>
      <c r="AR12">
        <f t="shared" si="2"/>
        <v>2</v>
      </c>
      <c r="AW12" s="27">
        <f>+AW7+AW6</f>
        <v>7697.85</v>
      </c>
      <c r="AX12" s="27">
        <f>+AX7+AX6</f>
        <v>5270.6</v>
      </c>
      <c r="AY12" s="27">
        <f>+AY7+AY6</f>
        <v>4715.8000000000011</v>
      </c>
    </row>
    <row r="13" spans="1:51" ht="20.25" customHeight="1" x14ac:dyDescent="0.3">
      <c r="A13" s="113"/>
      <c r="B13" s="113"/>
      <c r="C13" s="113"/>
      <c r="D13" s="113"/>
      <c r="E13" s="113"/>
      <c r="F13" s="113"/>
      <c r="G13" s="113"/>
      <c r="H13" s="113"/>
      <c r="P13">
        <f t="shared" ref="P13:AR13" si="3">+P8*P1</f>
        <v>0</v>
      </c>
      <c r="Q13">
        <f t="shared" si="3"/>
        <v>0</v>
      </c>
      <c r="R13">
        <f t="shared" si="3"/>
        <v>7</v>
      </c>
      <c r="S13">
        <f t="shared" si="3"/>
        <v>16</v>
      </c>
      <c r="T13">
        <f t="shared" si="3"/>
        <v>8</v>
      </c>
      <c r="U13">
        <f t="shared" si="3"/>
        <v>14</v>
      </c>
      <c r="V13">
        <f t="shared" si="3"/>
        <v>9</v>
      </c>
      <c r="W13">
        <f t="shared" si="3"/>
        <v>18</v>
      </c>
      <c r="X13">
        <f t="shared" si="3"/>
        <v>14</v>
      </c>
      <c r="Y13">
        <f t="shared" si="3"/>
        <v>12</v>
      </c>
      <c r="Z13">
        <f t="shared" si="3"/>
        <v>11</v>
      </c>
      <c r="AA13">
        <f t="shared" si="3"/>
        <v>2</v>
      </c>
      <c r="AB13">
        <f t="shared" si="3"/>
        <v>0</v>
      </c>
      <c r="AC13">
        <f t="shared" si="3"/>
        <v>0</v>
      </c>
      <c r="AD13">
        <f t="shared" si="3"/>
        <v>3</v>
      </c>
      <c r="AE13">
        <f t="shared" si="3"/>
        <v>11</v>
      </c>
      <c r="AF13">
        <f t="shared" si="3"/>
        <v>12.999999999999993</v>
      </c>
      <c r="AG13">
        <f t="shared" si="3"/>
        <v>12</v>
      </c>
      <c r="AH13">
        <f t="shared" si="3"/>
        <v>21</v>
      </c>
      <c r="AI13">
        <f t="shared" si="3"/>
        <v>14.000000000000004</v>
      </c>
      <c r="AJ13">
        <f t="shared" si="3"/>
        <v>2</v>
      </c>
      <c r="AK13">
        <f t="shared" si="3"/>
        <v>0</v>
      </c>
      <c r="AL13">
        <f t="shared" si="3"/>
        <v>0</v>
      </c>
      <c r="AM13">
        <f t="shared" si="3"/>
        <v>7</v>
      </c>
      <c r="AN13">
        <f t="shared" si="3"/>
        <v>21.999999999999996</v>
      </c>
      <c r="AO13">
        <f t="shared" si="3"/>
        <v>20.000000000000004</v>
      </c>
      <c r="AP13">
        <f t="shared" si="3"/>
        <v>11</v>
      </c>
      <c r="AQ13">
        <f t="shared" si="3"/>
        <v>6.0000000000000107</v>
      </c>
      <c r="AR13">
        <f t="shared" si="3"/>
        <v>2</v>
      </c>
      <c r="AW13" s="27">
        <f>+AW8+AW9</f>
        <v>7697.85</v>
      </c>
      <c r="AX13" s="27">
        <f>+AX8+AX9</f>
        <v>5270.6</v>
      </c>
      <c r="AY13" s="27">
        <f>+AY8+AY9</f>
        <v>4715.8000000000011</v>
      </c>
    </row>
    <row r="14" spans="1:51" ht="20.25" customHeight="1" x14ac:dyDescent="0.3">
      <c r="A14" s="113"/>
      <c r="B14" s="113"/>
      <c r="C14" s="113"/>
      <c r="D14" s="113"/>
      <c r="E14" s="113"/>
      <c r="F14" s="113"/>
      <c r="G14" s="113"/>
      <c r="H14" s="113"/>
      <c r="P14">
        <f t="shared" ref="P14:AR14" si="4">+P9*P1</f>
        <v>0</v>
      </c>
      <c r="Q14">
        <f t="shared" si="4"/>
        <v>0</v>
      </c>
      <c r="R14">
        <f t="shared" si="4"/>
        <v>6</v>
      </c>
      <c r="S14">
        <f t="shared" si="4"/>
        <v>11</v>
      </c>
      <c r="T14">
        <f t="shared" si="4"/>
        <v>8</v>
      </c>
      <c r="U14">
        <f t="shared" si="4"/>
        <v>20</v>
      </c>
      <c r="V14">
        <f t="shared" si="4"/>
        <v>9</v>
      </c>
      <c r="W14">
        <f t="shared" si="4"/>
        <v>15</v>
      </c>
      <c r="X14">
        <f t="shared" si="4"/>
        <v>15</v>
      </c>
      <c r="Y14">
        <f t="shared" si="4"/>
        <v>14</v>
      </c>
      <c r="Z14">
        <f t="shared" si="4"/>
        <v>11</v>
      </c>
      <c r="AA14">
        <f t="shared" si="4"/>
        <v>2</v>
      </c>
      <c r="AB14">
        <f t="shared" si="4"/>
        <v>0</v>
      </c>
      <c r="AC14">
        <f t="shared" si="4"/>
        <v>0</v>
      </c>
      <c r="AD14">
        <f t="shared" si="4"/>
        <v>3</v>
      </c>
      <c r="AE14">
        <f t="shared" si="4"/>
        <v>10</v>
      </c>
      <c r="AF14">
        <f t="shared" si="4"/>
        <v>12.999999999999993</v>
      </c>
      <c r="AG14">
        <f t="shared" si="4"/>
        <v>12</v>
      </c>
      <c r="AH14">
        <f t="shared" si="4"/>
        <v>21</v>
      </c>
      <c r="AI14">
        <f t="shared" si="4"/>
        <v>15.000000000000004</v>
      </c>
      <c r="AJ14">
        <f t="shared" si="4"/>
        <v>2</v>
      </c>
      <c r="AK14">
        <f t="shared" si="4"/>
        <v>0</v>
      </c>
      <c r="AL14">
        <f t="shared" si="4"/>
        <v>0</v>
      </c>
      <c r="AM14">
        <f t="shared" si="4"/>
        <v>6</v>
      </c>
      <c r="AN14">
        <f t="shared" si="4"/>
        <v>21.999999999999996</v>
      </c>
      <c r="AO14">
        <f t="shared" si="4"/>
        <v>20.000000000000004</v>
      </c>
      <c r="AP14">
        <f t="shared" si="4"/>
        <v>12</v>
      </c>
      <c r="AQ14">
        <f t="shared" si="4"/>
        <v>6.0000000000000107</v>
      </c>
      <c r="AR14">
        <f t="shared" si="4"/>
        <v>2</v>
      </c>
      <c r="AW14" s="27"/>
      <c r="AX14" s="27"/>
      <c r="AY14" s="27"/>
    </row>
    <row r="15" spans="1:51" ht="20.25" customHeight="1" x14ac:dyDescent="0.3">
      <c r="A15" s="113"/>
      <c r="B15" s="113"/>
      <c r="C15" s="113"/>
      <c r="D15" s="113"/>
      <c r="E15" s="113"/>
      <c r="F15" s="113"/>
      <c r="G15" s="113"/>
      <c r="H15" s="113"/>
      <c r="P15" s="27">
        <v>0</v>
      </c>
      <c r="Q15" s="27">
        <v>0</v>
      </c>
      <c r="R15" s="27">
        <v>567</v>
      </c>
      <c r="S15" s="27">
        <v>864</v>
      </c>
      <c r="T15" s="27">
        <v>432</v>
      </c>
      <c r="U15" s="27">
        <v>378</v>
      </c>
      <c r="V15" s="27">
        <v>486</v>
      </c>
      <c r="W15" s="27">
        <v>583.20000000000005</v>
      </c>
      <c r="X15" s="27">
        <v>567</v>
      </c>
      <c r="Y15" s="27">
        <v>486</v>
      </c>
      <c r="Z15" s="27">
        <v>356.4</v>
      </c>
      <c r="AA15" s="27">
        <v>162</v>
      </c>
      <c r="AB15" s="27">
        <v>0</v>
      </c>
      <c r="AC15" s="27">
        <v>0</v>
      </c>
      <c r="AD15" s="27">
        <v>243</v>
      </c>
      <c r="AE15" s="27">
        <v>356.4</v>
      </c>
      <c r="AF15" s="27">
        <v>351</v>
      </c>
      <c r="AG15" s="27">
        <v>324</v>
      </c>
      <c r="AH15" s="27">
        <v>378</v>
      </c>
      <c r="AI15" s="27">
        <v>324</v>
      </c>
      <c r="AJ15" s="27">
        <v>162</v>
      </c>
      <c r="AK15" s="27">
        <v>0</v>
      </c>
      <c r="AL15" s="27">
        <v>0</v>
      </c>
      <c r="AM15" s="27">
        <v>283.5</v>
      </c>
      <c r="AN15" s="27">
        <v>324</v>
      </c>
      <c r="AO15" s="27">
        <v>324</v>
      </c>
      <c r="AP15" s="27">
        <v>297</v>
      </c>
      <c r="AQ15" s="27">
        <v>243</v>
      </c>
      <c r="AR15" s="27">
        <v>162</v>
      </c>
      <c r="AW15" s="27"/>
      <c r="AX15" s="27"/>
      <c r="AY15" s="27"/>
    </row>
    <row r="16" spans="1:51" x14ac:dyDescent="0.3">
      <c r="P16" s="27">
        <v>0</v>
      </c>
      <c r="Q16" s="27">
        <v>0</v>
      </c>
      <c r="R16" s="27">
        <v>486</v>
      </c>
      <c r="S16" s="27">
        <v>594</v>
      </c>
      <c r="T16" s="27">
        <v>432</v>
      </c>
      <c r="U16" s="27">
        <v>540</v>
      </c>
      <c r="V16" s="27">
        <v>486</v>
      </c>
      <c r="W16" s="27">
        <v>486</v>
      </c>
      <c r="X16" s="27">
        <v>607.5</v>
      </c>
      <c r="Y16" s="27">
        <v>567</v>
      </c>
      <c r="Z16" s="27">
        <v>356.4</v>
      </c>
      <c r="AA16" s="27">
        <v>162</v>
      </c>
      <c r="AB16" s="27">
        <v>0</v>
      </c>
      <c r="AC16" s="27">
        <v>0</v>
      </c>
      <c r="AD16" s="27">
        <v>243</v>
      </c>
      <c r="AE16" s="27">
        <v>324</v>
      </c>
      <c r="AF16" s="27">
        <v>351</v>
      </c>
      <c r="AG16" s="27">
        <v>324</v>
      </c>
      <c r="AH16" s="27">
        <v>378</v>
      </c>
      <c r="AI16" s="27">
        <v>347.14285714285717</v>
      </c>
      <c r="AJ16" s="27">
        <v>162</v>
      </c>
      <c r="AK16" s="27">
        <v>0</v>
      </c>
      <c r="AL16" s="27">
        <v>0</v>
      </c>
      <c r="AM16" s="27">
        <v>243</v>
      </c>
      <c r="AN16" s="27">
        <v>324</v>
      </c>
      <c r="AO16" s="27">
        <v>324</v>
      </c>
      <c r="AP16" s="27">
        <v>324</v>
      </c>
      <c r="AQ16" s="27">
        <v>243</v>
      </c>
      <c r="AR16" s="27">
        <v>162</v>
      </c>
      <c r="AW16" s="28"/>
      <c r="AX16" s="28"/>
      <c r="AY16" s="28"/>
    </row>
    <row r="17" spans="1:51" x14ac:dyDescent="0.3">
      <c r="A17" s="26" t="s">
        <v>59</v>
      </c>
      <c r="B17" s="26"/>
      <c r="P17" s="50">
        <v>0</v>
      </c>
      <c r="Q17" s="50">
        <v>0</v>
      </c>
      <c r="R17" s="50">
        <v>567</v>
      </c>
      <c r="S17" s="50">
        <v>864</v>
      </c>
      <c r="T17" s="50">
        <v>432</v>
      </c>
      <c r="U17" s="50">
        <v>378</v>
      </c>
      <c r="V17" s="50">
        <v>486</v>
      </c>
      <c r="W17" s="50">
        <v>583.20000000000005</v>
      </c>
      <c r="X17" s="50">
        <v>567</v>
      </c>
      <c r="Y17" s="50">
        <v>486</v>
      </c>
      <c r="Z17" s="50">
        <v>356.4</v>
      </c>
      <c r="AA17" s="50">
        <v>162</v>
      </c>
      <c r="AB17" s="50">
        <v>0</v>
      </c>
      <c r="AC17" s="50">
        <v>0</v>
      </c>
      <c r="AD17" s="50">
        <v>243</v>
      </c>
      <c r="AE17" s="50">
        <v>356.4</v>
      </c>
      <c r="AF17" s="50">
        <v>351</v>
      </c>
      <c r="AG17" s="50">
        <v>324</v>
      </c>
      <c r="AH17" s="50">
        <v>378</v>
      </c>
      <c r="AI17" s="50">
        <v>324</v>
      </c>
      <c r="AJ17" s="50">
        <v>162</v>
      </c>
      <c r="AK17" s="50">
        <v>0</v>
      </c>
      <c r="AL17" s="50">
        <v>0</v>
      </c>
      <c r="AM17" s="50">
        <v>283.5</v>
      </c>
      <c r="AN17" s="50">
        <v>324</v>
      </c>
      <c r="AO17" s="50">
        <v>324</v>
      </c>
      <c r="AP17" s="50">
        <v>297</v>
      </c>
      <c r="AQ17" s="50">
        <v>243</v>
      </c>
      <c r="AR17" s="50">
        <v>162</v>
      </c>
      <c r="AW17" s="28"/>
      <c r="AX17" s="28"/>
      <c r="AY17" s="28"/>
    </row>
    <row r="18" spans="1:51" ht="14.4" customHeight="1" x14ac:dyDescent="0.3">
      <c r="A18" s="113" t="s">
        <v>128</v>
      </c>
      <c r="B18" s="113"/>
      <c r="C18" s="113"/>
      <c r="D18" s="113"/>
      <c r="E18" s="113"/>
      <c r="F18" s="113"/>
      <c r="G18" s="113"/>
      <c r="H18" s="113"/>
      <c r="P18" s="50">
        <v>0</v>
      </c>
      <c r="Q18" s="50">
        <v>0</v>
      </c>
      <c r="R18" s="50">
        <v>486</v>
      </c>
      <c r="S18" s="50">
        <v>594</v>
      </c>
      <c r="T18" s="50">
        <v>432</v>
      </c>
      <c r="U18" s="50">
        <v>540</v>
      </c>
      <c r="V18" s="50">
        <v>486</v>
      </c>
      <c r="W18" s="50">
        <v>486</v>
      </c>
      <c r="X18" s="50">
        <v>607.5</v>
      </c>
      <c r="Y18" s="50">
        <v>567</v>
      </c>
      <c r="Z18" s="50">
        <v>356.4</v>
      </c>
      <c r="AA18" s="50">
        <v>162</v>
      </c>
      <c r="AB18" s="50">
        <v>0</v>
      </c>
      <c r="AC18" s="50">
        <v>0</v>
      </c>
      <c r="AD18" s="50">
        <v>243</v>
      </c>
      <c r="AE18" s="50">
        <v>324</v>
      </c>
      <c r="AF18" s="50">
        <v>351</v>
      </c>
      <c r="AG18" s="50">
        <v>324</v>
      </c>
      <c r="AH18" s="50">
        <v>378</v>
      </c>
      <c r="AI18" s="50">
        <v>347.14285714285717</v>
      </c>
      <c r="AJ18" s="50">
        <v>162</v>
      </c>
      <c r="AK18" s="50">
        <v>0</v>
      </c>
      <c r="AL18" s="50">
        <v>0</v>
      </c>
      <c r="AM18" s="50">
        <v>243</v>
      </c>
      <c r="AN18" s="50">
        <v>324</v>
      </c>
      <c r="AO18" s="50">
        <v>324</v>
      </c>
      <c r="AP18" s="50">
        <v>324</v>
      </c>
      <c r="AQ18" s="50">
        <v>243</v>
      </c>
      <c r="AR18" s="50">
        <v>162</v>
      </c>
      <c r="AW18" s="28"/>
      <c r="AX18" s="28"/>
      <c r="AY18" s="28"/>
    </row>
    <row r="19" spans="1:51" x14ac:dyDescent="0.3">
      <c r="A19" s="113"/>
      <c r="B19" s="113"/>
      <c r="C19" s="113"/>
      <c r="D19" s="113"/>
      <c r="E19" s="113"/>
      <c r="F19" s="113"/>
      <c r="G19" s="113"/>
      <c r="H19" s="113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</row>
    <row r="20" spans="1:51" x14ac:dyDescent="0.3">
      <c r="A20" s="113"/>
      <c r="B20" s="113"/>
      <c r="C20" s="113"/>
      <c r="D20" s="113"/>
      <c r="E20" s="113"/>
      <c r="F20" s="113"/>
      <c r="G20" s="113"/>
      <c r="H20" s="113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U20">
        <f>AS8/E40</f>
        <v>2.2258687258687262</v>
      </c>
    </row>
    <row r="21" spans="1:51" x14ac:dyDescent="0.3">
      <c r="A21" s="113"/>
      <c r="B21" s="113"/>
      <c r="C21" s="113"/>
      <c r="D21" s="113"/>
      <c r="E21" s="113"/>
      <c r="F21" s="113"/>
      <c r="G21" s="113"/>
      <c r="H21" s="113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U21" s="49">
        <f>AU20/24</f>
        <v>9.2744530244530263E-2</v>
      </c>
    </row>
    <row r="22" spans="1:51" x14ac:dyDescent="0.3">
      <c r="A22" s="113"/>
      <c r="B22" s="113"/>
      <c r="C22" s="113"/>
      <c r="D22" s="113"/>
      <c r="E22" s="113"/>
      <c r="F22" s="113"/>
      <c r="G22" s="113"/>
      <c r="H22" s="113"/>
      <c r="AU22" s="49">
        <f>AU21/2</f>
        <v>4.6372265122265131E-2</v>
      </c>
    </row>
    <row r="23" spans="1:51" x14ac:dyDescent="0.3">
      <c r="A23" s="113"/>
      <c r="B23" s="113"/>
      <c r="C23" s="113"/>
      <c r="D23" s="113"/>
      <c r="E23" s="113"/>
      <c r="F23" s="113"/>
      <c r="G23" s="113"/>
      <c r="H23" s="113"/>
    </row>
    <row r="24" spans="1:51" ht="15" customHeight="1" x14ac:dyDescent="0.3"/>
    <row r="25" spans="1:51" x14ac:dyDescent="0.3">
      <c r="A25" s="94" t="s">
        <v>60</v>
      </c>
      <c r="B25" s="94"/>
      <c r="C25" s="94"/>
      <c r="D25" s="94"/>
      <c r="E25" s="94"/>
      <c r="F25" s="94"/>
      <c r="G25" s="94"/>
      <c r="H25" s="94"/>
    </row>
    <row r="26" spans="1:51" ht="15" customHeight="1" x14ac:dyDescent="0.3">
      <c r="A26" s="114" t="s">
        <v>61</v>
      </c>
      <c r="B26" s="115"/>
      <c r="C26" s="118" t="s">
        <v>62</v>
      </c>
      <c r="D26" s="119"/>
      <c r="E26" s="118" t="s">
        <v>63</v>
      </c>
      <c r="F26" s="119"/>
      <c r="G26" s="118" t="s">
        <v>64</v>
      </c>
      <c r="H26" s="120"/>
    </row>
    <row r="27" spans="1:51" ht="14.25" customHeight="1" x14ac:dyDescent="0.3">
      <c r="A27" s="116"/>
      <c r="B27" s="117"/>
      <c r="C27" s="29" t="s">
        <v>65</v>
      </c>
      <c r="D27" s="30" t="s">
        <v>66</v>
      </c>
      <c r="E27" s="29" t="s">
        <v>65</v>
      </c>
      <c r="F27" s="30" t="s">
        <v>66</v>
      </c>
      <c r="G27" s="29" t="s">
        <v>65</v>
      </c>
      <c r="H27" s="30" t="s">
        <v>66</v>
      </c>
    </row>
    <row r="28" spans="1:51" ht="15" customHeight="1" x14ac:dyDescent="0.3">
      <c r="A28" s="100" t="s">
        <v>67</v>
      </c>
      <c r="B28" s="101"/>
      <c r="C28" s="24">
        <f>AS6</f>
        <v>34.590000000000003</v>
      </c>
      <c r="D28" s="24">
        <f>AS7</f>
        <v>34.76</v>
      </c>
      <c r="E28" s="24">
        <f>AS8</f>
        <v>34.590000000000003</v>
      </c>
      <c r="F28" s="24">
        <f>AS9</f>
        <v>34.76</v>
      </c>
      <c r="G28" s="31">
        <v>1</v>
      </c>
      <c r="H28" s="31">
        <v>0</v>
      </c>
    </row>
    <row r="29" spans="1:51" ht="15" customHeight="1" x14ac:dyDescent="0.3">
      <c r="A29" s="100" t="s">
        <v>68</v>
      </c>
      <c r="B29" s="101"/>
      <c r="C29" s="24">
        <f>C28</f>
        <v>34.590000000000003</v>
      </c>
      <c r="D29" s="24">
        <f t="shared" ref="D29:F29" si="5">D28</f>
        <v>34.76</v>
      </c>
      <c r="E29" s="24">
        <f t="shared" si="5"/>
        <v>34.590000000000003</v>
      </c>
      <c r="F29" s="24">
        <f t="shared" si="5"/>
        <v>34.76</v>
      </c>
      <c r="G29" s="31">
        <v>1</v>
      </c>
      <c r="H29" s="31">
        <v>0</v>
      </c>
    </row>
    <row r="30" spans="1:51" ht="15" customHeight="1" x14ac:dyDescent="0.3">
      <c r="A30" s="102" t="s">
        <v>69</v>
      </c>
      <c r="B30" s="32" t="s">
        <v>70</v>
      </c>
      <c r="C30" s="105">
        <f>+AW12</f>
        <v>7697.85</v>
      </c>
      <c r="D30" s="59"/>
      <c r="E30" s="105">
        <f>+AW13</f>
        <v>7697.85</v>
      </c>
      <c r="F30" s="59"/>
      <c r="G30" s="106">
        <v>1</v>
      </c>
      <c r="H30" s="107"/>
      <c r="J30" s="27"/>
    </row>
    <row r="31" spans="1:51" ht="15" customHeight="1" x14ac:dyDescent="0.3">
      <c r="A31" s="103"/>
      <c r="B31" s="32" t="s">
        <v>71</v>
      </c>
      <c r="C31" s="105">
        <f>+AX12</f>
        <v>5270.6</v>
      </c>
      <c r="D31" s="59"/>
      <c r="E31" s="105">
        <f>+AX13</f>
        <v>5270.6</v>
      </c>
      <c r="F31" s="59"/>
      <c r="G31" s="106">
        <v>0</v>
      </c>
      <c r="H31" s="107"/>
      <c r="J31" s="27"/>
    </row>
    <row r="32" spans="1:51" ht="15.75" customHeight="1" x14ac:dyDescent="0.3">
      <c r="A32" s="104"/>
      <c r="B32" s="32" t="s">
        <v>72</v>
      </c>
      <c r="C32" s="105">
        <f>+AY12</f>
        <v>4715.8000000000011</v>
      </c>
      <c r="D32" s="59"/>
      <c r="E32" s="105">
        <f>+AY13</f>
        <v>4715.8000000000011</v>
      </c>
      <c r="F32" s="59"/>
      <c r="G32" s="106">
        <v>0</v>
      </c>
      <c r="H32" s="107"/>
      <c r="J32" s="27"/>
    </row>
    <row r="33" spans="1:8" x14ac:dyDescent="0.3">
      <c r="A33" s="84" t="s">
        <v>73</v>
      </c>
      <c r="B33" s="84"/>
      <c r="C33" s="61"/>
      <c r="D33" s="59"/>
      <c r="E33" s="61"/>
      <c r="F33" s="59"/>
      <c r="G33" s="73"/>
      <c r="H33" s="74"/>
    </row>
    <row r="34" spans="1:8" ht="15" customHeight="1" x14ac:dyDescent="0.3">
      <c r="A34" s="95" t="s">
        <v>74</v>
      </c>
      <c r="B34" s="33" t="s">
        <v>75</v>
      </c>
      <c r="C34" s="40">
        <f>+S15</f>
        <v>864</v>
      </c>
      <c r="D34" s="40">
        <f>+S16</f>
        <v>594</v>
      </c>
      <c r="E34" s="40">
        <f>+S17</f>
        <v>864</v>
      </c>
      <c r="F34" s="40">
        <f>+S18</f>
        <v>594</v>
      </c>
      <c r="G34" s="31">
        <v>0</v>
      </c>
      <c r="H34" s="31">
        <v>1</v>
      </c>
    </row>
    <row r="35" spans="1:8" ht="15" customHeight="1" x14ac:dyDescent="0.3">
      <c r="A35" s="96"/>
      <c r="B35" s="33" t="s">
        <v>83</v>
      </c>
      <c r="C35" s="40">
        <f>+X15</f>
        <v>567</v>
      </c>
      <c r="D35" s="40">
        <f>+X16</f>
        <v>607.5</v>
      </c>
      <c r="E35" s="40">
        <f>+X17</f>
        <v>567</v>
      </c>
      <c r="F35" s="40">
        <f>+X18</f>
        <v>607.5</v>
      </c>
      <c r="G35" s="31">
        <v>0</v>
      </c>
      <c r="H35" s="31">
        <v>0</v>
      </c>
    </row>
    <row r="36" spans="1:8" ht="15" customHeight="1" x14ac:dyDescent="0.3">
      <c r="A36" s="97"/>
      <c r="B36" s="33" t="s">
        <v>84</v>
      </c>
      <c r="C36" s="40">
        <f>+Y15</f>
        <v>486</v>
      </c>
      <c r="D36" s="40">
        <f>+Y16</f>
        <v>567</v>
      </c>
      <c r="E36" s="40">
        <f>+Y17</f>
        <v>486</v>
      </c>
      <c r="F36" s="40">
        <f>+Y18</f>
        <v>567</v>
      </c>
      <c r="G36" s="31">
        <v>0</v>
      </c>
      <c r="H36" s="31">
        <v>0</v>
      </c>
    </row>
    <row r="37" spans="1:8" ht="15" customHeight="1" x14ac:dyDescent="0.3">
      <c r="A37" s="84" t="s">
        <v>76</v>
      </c>
      <c r="B37" s="33" t="s">
        <v>77</v>
      </c>
      <c r="C37" s="25">
        <f>+S6</f>
        <v>10.666666666666666</v>
      </c>
      <c r="D37" s="25">
        <f>+S7</f>
        <v>7.333333333333333</v>
      </c>
      <c r="E37" s="25">
        <f>+S8</f>
        <v>10.666666666666666</v>
      </c>
      <c r="F37" s="25">
        <f>+S9</f>
        <v>7.333333333333333</v>
      </c>
      <c r="G37" s="31">
        <v>0</v>
      </c>
      <c r="H37" s="31">
        <v>1</v>
      </c>
    </row>
    <row r="38" spans="1:8" ht="15" customHeight="1" x14ac:dyDescent="0.3">
      <c r="A38" s="84"/>
      <c r="B38" s="33" t="s">
        <v>85</v>
      </c>
      <c r="C38" s="21">
        <f>+X6</f>
        <v>7</v>
      </c>
      <c r="D38" s="21">
        <f>+X7</f>
        <v>7.5</v>
      </c>
      <c r="E38" s="21">
        <f>+X8</f>
        <v>7</v>
      </c>
      <c r="F38" s="21">
        <f>+X9</f>
        <v>7.5</v>
      </c>
      <c r="G38" s="31">
        <v>0</v>
      </c>
      <c r="H38" s="31">
        <v>0</v>
      </c>
    </row>
    <row r="39" spans="1:8" ht="16.95" customHeight="1" x14ac:dyDescent="0.3">
      <c r="A39" s="84"/>
      <c r="B39" s="33" t="s">
        <v>86</v>
      </c>
      <c r="C39" s="21">
        <f>+Y6</f>
        <v>6</v>
      </c>
      <c r="D39" s="21">
        <f>+Y7</f>
        <v>7</v>
      </c>
      <c r="E39" s="21">
        <f>+Y8</f>
        <v>6</v>
      </c>
      <c r="F39" s="21">
        <f>+Y9</f>
        <v>7</v>
      </c>
      <c r="G39" s="31">
        <v>0</v>
      </c>
      <c r="H39" s="31">
        <v>0</v>
      </c>
    </row>
    <row r="40" spans="1:8" ht="15" customHeight="1" x14ac:dyDescent="0.3">
      <c r="A40" s="60" t="s">
        <v>91</v>
      </c>
      <c r="B40" s="34" t="s">
        <v>92</v>
      </c>
      <c r="C40" s="25">
        <v>15.54</v>
      </c>
      <c r="D40" s="25">
        <v>17.760000000000002</v>
      </c>
      <c r="E40" s="25">
        <v>15.54</v>
      </c>
      <c r="F40" s="25">
        <v>17.760000000000002</v>
      </c>
      <c r="G40" s="31">
        <f>+(E40-C40)/C40</f>
        <v>0</v>
      </c>
      <c r="H40" s="31">
        <f>+(F40-D40)/D40</f>
        <v>0</v>
      </c>
    </row>
    <row r="41" spans="1:8" ht="15" customHeight="1" x14ac:dyDescent="0.3">
      <c r="A41" s="60"/>
      <c r="B41" s="34" t="s">
        <v>93</v>
      </c>
      <c r="C41" s="25">
        <v>17.717499999999998</v>
      </c>
      <c r="D41" s="25">
        <v>15.68</v>
      </c>
      <c r="E41" s="25">
        <v>17.717499999999998</v>
      </c>
      <c r="F41" s="25">
        <v>15.68</v>
      </c>
      <c r="G41" s="31">
        <f>+(E41-C41)/C41</f>
        <v>0</v>
      </c>
      <c r="H41" s="31">
        <f>+(F41-D41)/D41</f>
        <v>0</v>
      </c>
    </row>
    <row r="42" spans="1:8" ht="15" customHeight="1" x14ac:dyDescent="0.3">
      <c r="A42" s="60" t="s">
        <v>94</v>
      </c>
      <c r="B42" s="41" t="s">
        <v>70</v>
      </c>
      <c r="C42" s="98">
        <v>18243.43076923077</v>
      </c>
      <c r="D42" s="99"/>
      <c r="E42" s="98">
        <v>18243.43076923077</v>
      </c>
      <c r="F42" s="99"/>
      <c r="G42" s="69">
        <f>+(E42-C42)/C42</f>
        <v>0</v>
      </c>
      <c r="H42" s="70"/>
    </row>
    <row r="43" spans="1:8" ht="15" customHeight="1" x14ac:dyDescent="0.3">
      <c r="A43" s="60"/>
      <c r="B43" s="41" t="s">
        <v>71</v>
      </c>
      <c r="C43" s="98">
        <v>12236</v>
      </c>
      <c r="D43" s="99"/>
      <c r="E43" s="98">
        <v>12236</v>
      </c>
      <c r="F43" s="99"/>
      <c r="G43" s="69">
        <f t="shared" ref="G43:G44" si="6">+(E43-C43)/C43</f>
        <v>0</v>
      </c>
      <c r="H43" s="70"/>
    </row>
    <row r="44" spans="1:8" ht="15" customHeight="1" x14ac:dyDescent="0.3">
      <c r="A44" s="60"/>
      <c r="B44" s="41" t="s">
        <v>72</v>
      </c>
      <c r="C44" s="71">
        <v>7879.5714285714284</v>
      </c>
      <c r="D44" s="72"/>
      <c r="E44" s="71">
        <v>7879.5714285714284</v>
      </c>
      <c r="F44" s="72"/>
      <c r="G44" s="69">
        <f t="shared" si="6"/>
        <v>0</v>
      </c>
      <c r="H44" s="70"/>
    </row>
    <row r="45" spans="1:8" ht="15" customHeight="1" x14ac:dyDescent="0.3">
      <c r="A45" s="60" t="s">
        <v>95</v>
      </c>
      <c r="B45" s="42" t="s">
        <v>96</v>
      </c>
      <c r="C45" s="51">
        <v>0.99350691165052685</v>
      </c>
      <c r="D45" s="51">
        <v>0.99045213721295611</v>
      </c>
      <c r="E45" s="51">
        <v>0.99350691165052685</v>
      </c>
      <c r="F45" s="51">
        <v>0.99045213721295611</v>
      </c>
      <c r="G45" s="31">
        <f>+(E45-C45)/C45</f>
        <v>0</v>
      </c>
      <c r="H45" s="31">
        <f>+(F45-D45)/D45</f>
        <v>0</v>
      </c>
    </row>
    <row r="46" spans="1:8" ht="15" customHeight="1" x14ac:dyDescent="0.3">
      <c r="A46" s="60"/>
      <c r="B46" s="41" t="s">
        <v>97</v>
      </c>
      <c r="C46" s="51">
        <v>0.87358091166144314</v>
      </c>
      <c r="D46" s="51">
        <v>0.83024449047209792</v>
      </c>
      <c r="E46" s="51">
        <v>0.87358091166144314</v>
      </c>
      <c r="F46" s="51">
        <v>0.83024449047209792</v>
      </c>
      <c r="G46" s="31">
        <f>+(E46-C46)/C46</f>
        <v>0</v>
      </c>
      <c r="H46" s="31">
        <f>+(F46-D46)/D46</f>
        <v>0</v>
      </c>
    </row>
    <row r="47" spans="1:8" ht="15" customHeight="1" x14ac:dyDescent="0.3">
      <c r="A47" s="60" t="s">
        <v>78</v>
      </c>
      <c r="B47" s="34" t="s">
        <v>79</v>
      </c>
      <c r="C47" s="61">
        <v>1</v>
      </c>
      <c r="D47" s="58"/>
      <c r="E47" s="58"/>
      <c r="F47" s="58"/>
      <c r="G47" s="58"/>
      <c r="H47" s="59"/>
    </row>
    <row r="48" spans="1:8" ht="15" customHeight="1" x14ac:dyDescent="0.3">
      <c r="A48" s="60"/>
      <c r="B48" s="34" t="s">
        <v>80</v>
      </c>
      <c r="C48" s="61" t="s">
        <v>90</v>
      </c>
      <c r="D48" s="58"/>
      <c r="E48" s="58"/>
      <c r="F48" s="58"/>
      <c r="G48" s="58"/>
      <c r="H48" s="59"/>
    </row>
    <row r="49" spans="1:8" ht="15" customHeight="1" x14ac:dyDescent="0.3">
      <c r="A49" s="60" t="s">
        <v>98</v>
      </c>
      <c r="B49" s="41" t="s">
        <v>99</v>
      </c>
      <c r="C49" s="68" t="s">
        <v>90</v>
      </c>
      <c r="D49" s="68"/>
      <c r="E49" s="68"/>
      <c r="F49" s="68"/>
      <c r="G49" s="68"/>
      <c r="H49" s="68"/>
    </row>
    <row r="50" spans="1:8" ht="15" customHeight="1" x14ac:dyDescent="0.3">
      <c r="A50" s="60"/>
      <c r="B50" s="41" t="s">
        <v>100</v>
      </c>
      <c r="C50" s="68" t="s">
        <v>90</v>
      </c>
      <c r="D50" s="68"/>
      <c r="E50" s="68"/>
      <c r="F50" s="68"/>
      <c r="G50" s="68"/>
      <c r="H50" s="68"/>
    </row>
    <row r="51" spans="1:8" x14ac:dyDescent="0.3">
      <c r="A51" s="60"/>
      <c r="B51" s="41" t="s">
        <v>101</v>
      </c>
      <c r="C51" s="68" t="s">
        <v>90</v>
      </c>
      <c r="D51" s="68"/>
      <c r="E51" s="68"/>
      <c r="F51" s="68"/>
      <c r="G51" s="68"/>
      <c r="H51" s="68"/>
    </row>
    <row r="52" spans="1:8" ht="15" customHeight="1" x14ac:dyDescent="0.3">
      <c r="A52" s="55" t="s">
        <v>102</v>
      </c>
      <c r="B52" s="56"/>
      <c r="C52" s="68"/>
      <c r="D52" s="68"/>
      <c r="E52" s="68"/>
      <c r="F52" s="68"/>
      <c r="G52" s="68"/>
      <c r="H52" s="68"/>
    </row>
    <row r="53" spans="1:8" ht="15" customHeight="1" x14ac:dyDescent="0.3">
      <c r="A53" s="60" t="s">
        <v>103</v>
      </c>
      <c r="B53" s="41" t="s">
        <v>104</v>
      </c>
      <c r="C53" s="68" t="s">
        <v>90</v>
      </c>
      <c r="D53" s="68"/>
      <c r="E53" s="68"/>
      <c r="F53" s="68"/>
      <c r="G53" s="68"/>
      <c r="H53" s="68"/>
    </row>
    <row r="54" spans="1:8" ht="15" customHeight="1" x14ac:dyDescent="0.3">
      <c r="A54" s="60"/>
      <c r="B54" s="41" t="s">
        <v>105</v>
      </c>
      <c r="C54" s="68" t="s">
        <v>90</v>
      </c>
      <c r="D54" s="68"/>
      <c r="E54" s="68"/>
      <c r="F54" s="68"/>
      <c r="G54" s="68"/>
      <c r="H54" s="68"/>
    </row>
    <row r="55" spans="1:8" ht="15" customHeight="1" x14ac:dyDescent="0.3">
      <c r="A55" s="55" t="s">
        <v>106</v>
      </c>
      <c r="B55" s="56"/>
      <c r="C55" s="68" t="s">
        <v>90</v>
      </c>
      <c r="D55" s="68"/>
      <c r="E55" s="68"/>
      <c r="F55" s="68"/>
      <c r="G55" s="68"/>
      <c r="H55" s="68"/>
    </row>
    <row r="56" spans="1:8" ht="27" customHeight="1" x14ac:dyDescent="0.3">
      <c r="A56" s="55" t="s">
        <v>107</v>
      </c>
      <c r="B56" s="56"/>
      <c r="C56" s="62">
        <v>0</v>
      </c>
      <c r="D56" s="63"/>
      <c r="E56" s="63"/>
      <c r="F56" s="63"/>
      <c r="G56" s="63"/>
      <c r="H56" s="64"/>
    </row>
    <row r="57" spans="1:8" ht="15" customHeight="1" x14ac:dyDescent="0.3"/>
    <row r="58" spans="1:8" ht="15" customHeight="1" x14ac:dyDescent="0.3">
      <c r="A58" s="65" t="s">
        <v>108</v>
      </c>
      <c r="B58" s="65"/>
      <c r="C58" s="65"/>
      <c r="D58" s="65"/>
      <c r="E58" s="65"/>
      <c r="F58" s="65"/>
      <c r="G58" s="65"/>
      <c r="H58" s="65"/>
    </row>
    <row r="59" spans="1:8" ht="27.75" customHeight="1" x14ac:dyDescent="0.3">
      <c r="A59" s="43" t="s">
        <v>61</v>
      </c>
      <c r="B59" s="44"/>
      <c r="C59" s="66" t="s">
        <v>62</v>
      </c>
      <c r="D59" s="66"/>
      <c r="E59" s="66" t="s">
        <v>63</v>
      </c>
      <c r="F59" s="66"/>
      <c r="G59" s="67" t="s">
        <v>109</v>
      </c>
      <c r="H59" s="67"/>
    </row>
    <row r="60" spans="1:8" ht="26.25" customHeight="1" x14ac:dyDescent="0.3">
      <c r="A60" s="45"/>
      <c r="B60" s="46"/>
      <c r="C60" s="47" t="s">
        <v>65</v>
      </c>
      <c r="D60" s="48" t="s">
        <v>66</v>
      </c>
      <c r="E60" s="47" t="s">
        <v>65</v>
      </c>
      <c r="F60" s="48" t="s">
        <v>66</v>
      </c>
      <c r="G60" s="47" t="s">
        <v>65</v>
      </c>
      <c r="H60" s="48" t="s">
        <v>66</v>
      </c>
    </row>
    <row r="61" spans="1:8" ht="15" customHeight="1" x14ac:dyDescent="0.3">
      <c r="A61" s="60" t="s">
        <v>110</v>
      </c>
      <c r="B61" s="34" t="s">
        <v>111</v>
      </c>
      <c r="C61" s="25" t="s">
        <v>90</v>
      </c>
      <c r="D61" s="25" t="s">
        <v>90</v>
      </c>
      <c r="E61" s="25" t="s">
        <v>90</v>
      </c>
      <c r="F61" s="25" t="s">
        <v>90</v>
      </c>
      <c r="G61" s="25" t="s">
        <v>90</v>
      </c>
      <c r="H61" s="25" t="s">
        <v>90</v>
      </c>
    </row>
    <row r="62" spans="1:8" ht="15" customHeight="1" x14ac:dyDescent="0.3">
      <c r="A62" s="60"/>
      <c r="B62" s="34" t="s">
        <v>112</v>
      </c>
      <c r="C62" s="25" t="s">
        <v>90</v>
      </c>
      <c r="D62" s="25" t="s">
        <v>90</v>
      </c>
      <c r="E62" s="25" t="s">
        <v>90</v>
      </c>
      <c r="F62" s="25" t="s">
        <v>90</v>
      </c>
      <c r="G62" s="25" t="s">
        <v>90</v>
      </c>
      <c r="H62" s="25" t="s">
        <v>90</v>
      </c>
    </row>
    <row r="63" spans="1:8" ht="15" customHeight="1" x14ac:dyDescent="0.3">
      <c r="A63" s="60" t="s">
        <v>113</v>
      </c>
      <c r="B63" s="41" t="s">
        <v>99</v>
      </c>
      <c r="C63" s="61" t="s">
        <v>90</v>
      </c>
      <c r="D63" s="58"/>
      <c r="E63" s="58"/>
      <c r="F63" s="58"/>
      <c r="G63" s="58"/>
      <c r="H63" s="59"/>
    </row>
    <row r="64" spans="1:8" ht="15" customHeight="1" x14ac:dyDescent="0.3">
      <c r="A64" s="60"/>
      <c r="B64" s="41" t="s">
        <v>100</v>
      </c>
      <c r="C64" s="61" t="s">
        <v>90</v>
      </c>
      <c r="D64" s="58"/>
      <c r="E64" s="58"/>
      <c r="F64" s="58"/>
      <c r="G64" s="58"/>
      <c r="H64" s="59"/>
    </row>
    <row r="65" spans="1:8" x14ac:dyDescent="0.3">
      <c r="A65" s="60"/>
      <c r="B65" s="41" t="s">
        <v>101</v>
      </c>
      <c r="C65" s="61" t="s">
        <v>90</v>
      </c>
      <c r="D65" s="58"/>
      <c r="E65" s="58"/>
      <c r="F65" s="58"/>
      <c r="G65" s="58"/>
      <c r="H65" s="59"/>
    </row>
    <row r="66" spans="1:8" x14ac:dyDescent="0.3">
      <c r="A66" s="60" t="s">
        <v>114</v>
      </c>
      <c r="B66" s="41" t="s">
        <v>115</v>
      </c>
      <c r="C66" s="61" t="s">
        <v>90</v>
      </c>
      <c r="D66" s="58"/>
      <c r="E66" s="58"/>
      <c r="F66" s="58"/>
      <c r="G66" s="58"/>
      <c r="H66" s="59"/>
    </row>
    <row r="67" spans="1:8" x14ac:dyDescent="0.3">
      <c r="A67" s="60"/>
      <c r="B67" s="41" t="s">
        <v>116</v>
      </c>
      <c r="C67" s="61" t="s">
        <v>90</v>
      </c>
      <c r="D67" s="58"/>
      <c r="E67" s="58"/>
      <c r="F67" s="58"/>
      <c r="G67" s="58"/>
      <c r="H67" s="59"/>
    </row>
    <row r="68" spans="1:8" x14ac:dyDescent="0.3">
      <c r="A68" s="60"/>
      <c r="B68" s="41" t="s">
        <v>117</v>
      </c>
      <c r="C68" s="61" t="s">
        <v>90</v>
      </c>
      <c r="D68" s="58"/>
      <c r="E68" s="58"/>
      <c r="F68" s="58"/>
      <c r="G68" s="58"/>
      <c r="H68" s="59"/>
    </row>
    <row r="69" spans="1:8" x14ac:dyDescent="0.3">
      <c r="A69" s="60"/>
      <c r="B69" s="41" t="s">
        <v>118</v>
      </c>
      <c r="C69" s="61" t="s">
        <v>90</v>
      </c>
      <c r="D69" s="58"/>
      <c r="E69" s="58"/>
      <c r="F69" s="58"/>
      <c r="G69" s="58"/>
      <c r="H69" s="59"/>
    </row>
    <row r="70" spans="1:8" x14ac:dyDescent="0.3">
      <c r="A70" s="60"/>
      <c r="B70" s="41" t="s">
        <v>119</v>
      </c>
      <c r="C70" s="61" t="s">
        <v>90</v>
      </c>
      <c r="D70" s="58"/>
      <c r="E70" s="58"/>
      <c r="F70" s="58"/>
      <c r="G70" s="58"/>
      <c r="H70" s="59"/>
    </row>
    <row r="71" spans="1:8" x14ac:dyDescent="0.3">
      <c r="A71" s="60"/>
      <c r="B71" s="41" t="s">
        <v>120</v>
      </c>
      <c r="C71" s="61" t="s">
        <v>90</v>
      </c>
      <c r="D71" s="58"/>
      <c r="E71" s="58"/>
      <c r="F71" s="58"/>
      <c r="G71" s="58"/>
      <c r="H71" s="59"/>
    </row>
    <row r="72" spans="1:8" x14ac:dyDescent="0.3">
      <c r="A72" s="60"/>
      <c r="B72" s="41" t="s">
        <v>121</v>
      </c>
      <c r="C72" s="61" t="s">
        <v>90</v>
      </c>
      <c r="D72" s="58"/>
      <c r="E72" s="58"/>
      <c r="F72" s="58"/>
      <c r="G72" s="58"/>
      <c r="H72" s="59"/>
    </row>
    <row r="73" spans="1:8" x14ac:dyDescent="0.3">
      <c r="A73" s="55" t="s">
        <v>122</v>
      </c>
      <c r="B73" s="56"/>
      <c r="C73" s="57" t="s">
        <v>123</v>
      </c>
      <c r="D73" s="58"/>
      <c r="E73" s="58"/>
      <c r="F73" s="58"/>
      <c r="G73" s="58"/>
      <c r="H73" s="59"/>
    </row>
    <row r="74" spans="1:8" x14ac:dyDescent="0.3">
      <c r="A74" s="35"/>
      <c r="B74" s="36"/>
    </row>
    <row r="75" spans="1:8" x14ac:dyDescent="0.3">
      <c r="A75" s="35"/>
      <c r="B75" s="36"/>
    </row>
    <row r="77" spans="1:8" x14ac:dyDescent="0.3">
      <c r="A77" s="37" t="s">
        <v>81</v>
      </c>
      <c r="B77" s="37"/>
      <c r="C77" s="37"/>
      <c r="D77" s="37"/>
      <c r="E77" s="37"/>
      <c r="F77" s="37"/>
      <c r="G77" s="37"/>
      <c r="H77" s="37"/>
    </row>
    <row r="78" spans="1:8" ht="14.4" customHeight="1" x14ac:dyDescent="0.3">
      <c r="A78" s="85" t="s">
        <v>126</v>
      </c>
      <c r="B78" s="86"/>
      <c r="C78" s="86"/>
      <c r="D78" s="86"/>
      <c r="E78" s="86"/>
      <c r="F78" s="86"/>
      <c r="G78" s="86"/>
      <c r="H78" s="87"/>
    </row>
    <row r="79" spans="1:8" x14ac:dyDescent="0.3">
      <c r="A79" s="88"/>
      <c r="B79" s="89"/>
      <c r="C79" s="89"/>
      <c r="D79" s="89"/>
      <c r="E79" s="89"/>
      <c r="F79" s="89"/>
      <c r="G79" s="89"/>
      <c r="H79" s="90"/>
    </row>
    <row r="80" spans="1:8" x14ac:dyDescent="0.3">
      <c r="A80" s="88"/>
      <c r="B80" s="89"/>
      <c r="C80" s="89"/>
      <c r="D80" s="89"/>
      <c r="E80" s="89"/>
      <c r="F80" s="89"/>
      <c r="G80" s="89"/>
      <c r="H80" s="90"/>
    </row>
    <row r="81" spans="1:8" x14ac:dyDescent="0.3">
      <c r="A81" s="91"/>
      <c r="B81" s="92"/>
      <c r="C81" s="92"/>
      <c r="D81" s="92"/>
      <c r="E81" s="92"/>
      <c r="F81" s="92"/>
      <c r="G81" s="92"/>
      <c r="H81" s="93"/>
    </row>
    <row r="83" spans="1:8" x14ac:dyDescent="0.3">
      <c r="A83" s="94" t="s">
        <v>87</v>
      </c>
      <c r="B83" s="94"/>
      <c r="C83" s="94"/>
      <c r="D83" s="94"/>
      <c r="E83" s="94"/>
      <c r="F83" s="94"/>
      <c r="G83" s="94"/>
      <c r="H83" s="94"/>
    </row>
    <row r="84" spans="1:8" x14ac:dyDescent="0.3">
      <c r="A84" s="75"/>
      <c r="B84" s="76"/>
      <c r="C84" s="76"/>
      <c r="D84" s="76"/>
      <c r="E84" s="76"/>
      <c r="F84" s="76"/>
      <c r="G84" s="76"/>
      <c r="H84" s="77"/>
    </row>
    <row r="85" spans="1:8" x14ac:dyDescent="0.3">
      <c r="A85" s="78"/>
      <c r="B85" s="79"/>
      <c r="C85" s="79"/>
      <c r="D85" s="79"/>
      <c r="E85" s="79"/>
      <c r="F85" s="79"/>
      <c r="G85" s="79"/>
      <c r="H85" s="80"/>
    </row>
    <row r="86" spans="1:8" x14ac:dyDescent="0.3">
      <c r="A86" s="78"/>
      <c r="B86" s="79"/>
      <c r="C86" s="79"/>
      <c r="D86" s="79"/>
      <c r="E86" s="79"/>
      <c r="F86" s="79"/>
      <c r="G86" s="79"/>
      <c r="H86" s="80"/>
    </row>
    <row r="87" spans="1:8" x14ac:dyDescent="0.3">
      <c r="A87" s="78"/>
      <c r="B87" s="79"/>
      <c r="C87" s="79"/>
      <c r="D87" s="79"/>
      <c r="E87" s="79"/>
      <c r="F87" s="79"/>
      <c r="G87" s="79"/>
      <c r="H87" s="80"/>
    </row>
    <row r="88" spans="1:8" x14ac:dyDescent="0.3">
      <c r="A88" s="78"/>
      <c r="B88" s="79"/>
      <c r="C88" s="79"/>
      <c r="D88" s="79"/>
      <c r="E88" s="79"/>
      <c r="F88" s="79"/>
      <c r="G88" s="79"/>
      <c r="H88" s="80"/>
    </row>
    <row r="89" spans="1:8" x14ac:dyDescent="0.3">
      <c r="A89" s="78"/>
      <c r="B89" s="79"/>
      <c r="C89" s="79"/>
      <c r="D89" s="79"/>
      <c r="E89" s="79"/>
      <c r="F89" s="79"/>
      <c r="G89" s="79"/>
      <c r="H89" s="80"/>
    </row>
    <row r="90" spans="1:8" x14ac:dyDescent="0.3">
      <c r="A90" s="78"/>
      <c r="B90" s="79"/>
      <c r="C90" s="79"/>
      <c r="D90" s="79"/>
      <c r="E90" s="79"/>
      <c r="F90" s="79"/>
      <c r="G90" s="79"/>
      <c r="H90" s="80"/>
    </row>
    <row r="91" spans="1:8" x14ac:dyDescent="0.3">
      <c r="A91" s="78"/>
      <c r="B91" s="79"/>
      <c r="C91" s="79"/>
      <c r="D91" s="79"/>
      <c r="E91" s="79"/>
      <c r="F91" s="79"/>
      <c r="G91" s="79"/>
      <c r="H91" s="80"/>
    </row>
    <row r="92" spans="1:8" x14ac:dyDescent="0.3">
      <c r="A92" s="78"/>
      <c r="B92" s="79"/>
      <c r="C92" s="79"/>
      <c r="D92" s="79"/>
      <c r="E92" s="79"/>
      <c r="F92" s="79"/>
      <c r="G92" s="79"/>
      <c r="H92" s="80"/>
    </row>
    <row r="93" spans="1:8" x14ac:dyDescent="0.3">
      <c r="A93" s="78"/>
      <c r="B93" s="79"/>
      <c r="C93" s="79"/>
      <c r="D93" s="79"/>
      <c r="E93" s="79"/>
      <c r="F93" s="79"/>
      <c r="G93" s="79"/>
      <c r="H93" s="80"/>
    </row>
    <row r="94" spans="1:8" x14ac:dyDescent="0.3">
      <c r="A94" s="78"/>
      <c r="B94" s="79"/>
      <c r="C94" s="79"/>
      <c r="D94" s="79"/>
      <c r="E94" s="79"/>
      <c r="F94" s="79"/>
      <c r="G94" s="79"/>
      <c r="H94" s="80"/>
    </row>
    <row r="95" spans="1:8" x14ac:dyDescent="0.3">
      <c r="A95" s="78"/>
      <c r="B95" s="79"/>
      <c r="C95" s="79"/>
      <c r="D95" s="79"/>
      <c r="E95" s="79"/>
      <c r="F95" s="79"/>
      <c r="G95" s="79"/>
      <c r="H95" s="80"/>
    </row>
    <row r="96" spans="1:8" x14ac:dyDescent="0.3">
      <c r="A96" s="78"/>
      <c r="B96" s="79"/>
      <c r="C96" s="79"/>
      <c r="D96" s="79"/>
      <c r="E96" s="79"/>
      <c r="F96" s="79"/>
      <c r="G96" s="79"/>
      <c r="H96" s="80"/>
    </row>
    <row r="97" spans="1:8" x14ac:dyDescent="0.3">
      <c r="A97" s="78"/>
      <c r="B97" s="79"/>
      <c r="C97" s="79"/>
      <c r="D97" s="79"/>
      <c r="E97" s="79"/>
      <c r="F97" s="79"/>
      <c r="G97" s="79"/>
      <c r="H97" s="80"/>
    </row>
    <row r="98" spans="1:8" x14ac:dyDescent="0.3">
      <c r="A98" s="78"/>
      <c r="B98" s="79"/>
      <c r="C98" s="79"/>
      <c r="D98" s="79"/>
      <c r="E98" s="79"/>
      <c r="F98" s="79"/>
      <c r="G98" s="79"/>
      <c r="H98" s="80"/>
    </row>
    <row r="99" spans="1:8" x14ac:dyDescent="0.3">
      <c r="A99" s="78"/>
      <c r="B99" s="79"/>
      <c r="C99" s="79"/>
      <c r="D99" s="79"/>
      <c r="E99" s="79"/>
      <c r="F99" s="79"/>
      <c r="G99" s="79"/>
      <c r="H99" s="80"/>
    </row>
    <row r="100" spans="1:8" x14ac:dyDescent="0.3">
      <c r="A100" s="78"/>
      <c r="B100" s="79"/>
      <c r="C100" s="79"/>
      <c r="D100" s="79"/>
      <c r="E100" s="79"/>
      <c r="F100" s="79"/>
      <c r="G100" s="79"/>
      <c r="H100" s="80"/>
    </row>
    <row r="101" spans="1:8" x14ac:dyDescent="0.3">
      <c r="A101" s="81"/>
      <c r="B101" s="82"/>
      <c r="C101" s="82"/>
      <c r="D101" s="82"/>
      <c r="E101" s="82"/>
      <c r="F101" s="82"/>
      <c r="G101" s="82"/>
      <c r="H101" s="83"/>
    </row>
    <row r="102" spans="1:8" x14ac:dyDescent="0.3">
      <c r="A102" s="38" t="s">
        <v>82</v>
      </c>
      <c r="B102" s="38"/>
      <c r="C102" s="39"/>
      <c r="D102" s="39"/>
      <c r="E102" s="39"/>
      <c r="F102" s="39"/>
      <c r="G102" s="39"/>
      <c r="H102" s="39"/>
    </row>
    <row r="104" spans="1:8" x14ac:dyDescent="0.3">
      <c r="A104" s="38"/>
      <c r="B104" s="38"/>
      <c r="C104" s="39"/>
      <c r="D104" s="39"/>
      <c r="E104" s="39"/>
      <c r="F104" s="39"/>
      <c r="G104" s="39"/>
      <c r="H104" s="39"/>
    </row>
  </sheetData>
  <mergeCells count="92">
    <mergeCell ref="C6:F6"/>
    <mergeCell ref="A1:H1"/>
    <mergeCell ref="P2:AA2"/>
    <mergeCell ref="AB2:AJ2"/>
    <mergeCell ref="A4:B4"/>
    <mergeCell ref="A5:B5"/>
    <mergeCell ref="D5:F5"/>
    <mergeCell ref="A6:B6"/>
    <mergeCell ref="AT4:AV4"/>
    <mergeCell ref="AK2:AR2"/>
    <mergeCell ref="A3:B3"/>
    <mergeCell ref="C3:H3"/>
    <mergeCell ref="AW4:AY4"/>
    <mergeCell ref="A28:B28"/>
    <mergeCell ref="A7:B7"/>
    <mergeCell ref="C7:H7"/>
    <mergeCell ref="A8:B8"/>
    <mergeCell ref="C8:H8"/>
    <mergeCell ref="A11:H15"/>
    <mergeCell ref="A18:H23"/>
    <mergeCell ref="A25:H25"/>
    <mergeCell ref="A26:B27"/>
    <mergeCell ref="C26:D26"/>
    <mergeCell ref="E26:F26"/>
    <mergeCell ref="G26:H26"/>
    <mergeCell ref="G30:H30"/>
    <mergeCell ref="C31:D31"/>
    <mergeCell ref="E31:F31"/>
    <mergeCell ref="G31:H31"/>
    <mergeCell ref="C32:D32"/>
    <mergeCell ref="E32:F32"/>
    <mergeCell ref="G32:H32"/>
    <mergeCell ref="A29:B29"/>
    <mergeCell ref="A30:A32"/>
    <mergeCell ref="C30:D30"/>
    <mergeCell ref="E30:F30"/>
    <mergeCell ref="A33:B33"/>
    <mergeCell ref="C33:D33"/>
    <mergeCell ref="E33:F33"/>
    <mergeCell ref="G33:H33"/>
    <mergeCell ref="A84:H101"/>
    <mergeCell ref="A37:A39"/>
    <mergeCell ref="A47:A48"/>
    <mergeCell ref="C47:H47"/>
    <mergeCell ref="C48:H48"/>
    <mergeCell ref="A78:H81"/>
    <mergeCell ref="A83:H83"/>
    <mergeCell ref="A34:A36"/>
    <mergeCell ref="A40:A41"/>
    <mergeCell ref="A42:A44"/>
    <mergeCell ref="C42:D42"/>
    <mergeCell ref="E42:F42"/>
    <mergeCell ref="G42:H42"/>
    <mergeCell ref="C43:D43"/>
    <mergeCell ref="E43:F43"/>
    <mergeCell ref="G43:H43"/>
    <mergeCell ref="C44:D44"/>
    <mergeCell ref="E44:F44"/>
    <mergeCell ref="G44:H44"/>
    <mergeCell ref="A45:A46"/>
    <mergeCell ref="A49:A51"/>
    <mergeCell ref="C49:H49"/>
    <mergeCell ref="C50:H50"/>
    <mergeCell ref="C51:H51"/>
    <mergeCell ref="A52:B52"/>
    <mergeCell ref="C52:H52"/>
    <mergeCell ref="A53:A54"/>
    <mergeCell ref="C53:H53"/>
    <mergeCell ref="C54:H54"/>
    <mergeCell ref="A55:B55"/>
    <mergeCell ref="C55:H55"/>
    <mergeCell ref="A56:B56"/>
    <mergeCell ref="C56:H56"/>
    <mergeCell ref="A58:H58"/>
    <mergeCell ref="C59:D59"/>
    <mergeCell ref="E59:F59"/>
    <mergeCell ref="G59:H59"/>
    <mergeCell ref="A61:A62"/>
    <mergeCell ref="A63:A65"/>
    <mergeCell ref="C63:H63"/>
    <mergeCell ref="C64:H64"/>
    <mergeCell ref="C65:H65"/>
    <mergeCell ref="A73:B73"/>
    <mergeCell ref="C73:H73"/>
    <mergeCell ref="A66:A72"/>
    <mergeCell ref="C66:H66"/>
    <mergeCell ref="C67:H67"/>
    <mergeCell ref="C68:H68"/>
    <mergeCell ref="C69:H69"/>
    <mergeCell ref="C70:H70"/>
    <mergeCell ref="C71:H71"/>
    <mergeCell ref="C72:H72"/>
  </mergeCells>
  <pageMargins left="0.7" right="0.7" top="0.75" bottom="0.75" header="0.3" footer="0.3"/>
  <pageSetup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Ficha 506v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Andres Vilches</cp:lastModifiedBy>
  <dcterms:created xsi:type="dcterms:W3CDTF">2019-08-26T14:58:01Z</dcterms:created>
  <dcterms:modified xsi:type="dcterms:W3CDTF">2025-08-13T19:06:10Z</dcterms:modified>
</cp:coreProperties>
</file>